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ULIAH\SEMESTER 6\Proyek Profesional\"/>
    </mc:Choice>
  </mc:AlternateContent>
  <xr:revisionPtr revIDLastSave="0" documentId="13_ncr:1_{D27299BA-3C0A-45C6-B467-6F49038AECD7}" xr6:coauthVersionLast="47" xr6:coauthVersionMax="47" xr10:uidLastSave="{00000000-0000-0000-0000-000000000000}"/>
  <bookViews>
    <workbookView xWindow="28680" yWindow="-120" windowWidth="20730" windowHeight="11160" activeTab="7" xr2:uid="{B557D553-2AF9-4382-A59D-FEE55BDDE87C}"/>
  </bookViews>
  <sheets>
    <sheet name="Dataset" sheetId="1" r:id="rId1"/>
    <sheet name="Sheet3" sheetId="3" r:id="rId2"/>
    <sheet name="Realistik" sheetId="4" r:id="rId3"/>
    <sheet name="Investigatif" sheetId="5" r:id="rId4"/>
    <sheet name="Artistik" sheetId="6" r:id="rId5"/>
    <sheet name="Social" sheetId="7" r:id="rId6"/>
    <sheet name="Enterprising" sheetId="8" r:id="rId7"/>
    <sheet name="Conventional" sheetId="9" r:id="rId8"/>
  </sheets>
  <definedNames>
    <definedName name="_xlnm._FilterDatabase" localSheetId="0" hidden="1">Dataset!$A$1:$T$40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9" l="1"/>
  <c r="H26" i="9"/>
  <c r="H24" i="9"/>
  <c r="H23" i="9"/>
  <c r="H20" i="9"/>
  <c r="I13" i="9"/>
  <c r="I10" i="9"/>
  <c r="I7" i="9"/>
  <c r="I10" i="8"/>
  <c r="I7" i="6"/>
  <c r="I10" i="6"/>
  <c r="I13" i="6"/>
  <c r="H15" i="6"/>
  <c r="H14" i="6"/>
  <c r="I14" i="5"/>
  <c r="I11" i="5"/>
  <c r="I8" i="5"/>
  <c r="I5" i="5"/>
  <c r="I8" i="4"/>
  <c r="H21" i="9"/>
  <c r="H18" i="9"/>
  <c r="H6" i="9"/>
  <c r="H5" i="9"/>
  <c r="H11" i="3"/>
  <c r="I10" i="3" s="1"/>
  <c r="H12" i="3"/>
  <c r="H7" i="4"/>
  <c r="H16" i="4"/>
  <c r="H15" i="4"/>
  <c r="H13" i="4"/>
  <c r="H12" i="4"/>
  <c r="H10" i="4"/>
  <c r="H9" i="4"/>
  <c r="H6" i="4"/>
  <c r="H3" i="4"/>
  <c r="H22" i="3"/>
  <c r="H21" i="3"/>
  <c r="H20" i="3"/>
  <c r="H19" i="3"/>
  <c r="H18" i="3"/>
  <c r="H17" i="3"/>
  <c r="I3" i="1"/>
  <c r="J3" i="1"/>
  <c r="K3" i="1"/>
  <c r="L3" i="1"/>
  <c r="I4" i="1"/>
  <c r="J4" i="1"/>
  <c r="K4" i="1"/>
  <c r="L4" i="1"/>
  <c r="I5" i="1"/>
  <c r="J5" i="1"/>
  <c r="K5" i="1"/>
  <c r="L5" i="1"/>
  <c r="I6" i="1"/>
  <c r="J6" i="1"/>
  <c r="K6" i="1"/>
  <c r="L6" i="1"/>
  <c r="I7" i="1"/>
  <c r="J7" i="1"/>
  <c r="K7" i="1"/>
  <c r="L7" i="1"/>
  <c r="I8" i="1"/>
  <c r="J8" i="1"/>
  <c r="K8" i="1"/>
  <c r="L8" i="1"/>
  <c r="I9" i="1"/>
  <c r="J9" i="1"/>
  <c r="K9" i="1"/>
  <c r="L9" i="1"/>
  <c r="I10" i="1"/>
  <c r="J10" i="1"/>
  <c r="K10" i="1"/>
  <c r="L10" i="1"/>
  <c r="I11" i="1"/>
  <c r="J11" i="1"/>
  <c r="K11" i="1"/>
  <c r="L11" i="1"/>
  <c r="I12" i="1"/>
  <c r="J12" i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L15" i="1"/>
  <c r="I16" i="1"/>
  <c r="J16" i="1"/>
  <c r="K16" i="1"/>
  <c r="L16" i="1"/>
  <c r="I17" i="1"/>
  <c r="J17" i="1"/>
  <c r="K17" i="1"/>
  <c r="L17" i="1"/>
  <c r="I18" i="1"/>
  <c r="J18" i="1"/>
  <c r="K18" i="1"/>
  <c r="L18" i="1"/>
  <c r="I19" i="1"/>
  <c r="J19" i="1"/>
  <c r="K19" i="1"/>
  <c r="L19" i="1"/>
  <c r="I20" i="1"/>
  <c r="J20" i="1"/>
  <c r="K20" i="1"/>
  <c r="L20" i="1"/>
  <c r="I21" i="1"/>
  <c r="J21" i="1"/>
  <c r="K21" i="1"/>
  <c r="L21" i="1"/>
  <c r="I22" i="1"/>
  <c r="J22" i="1"/>
  <c r="K22" i="1"/>
  <c r="L22" i="1"/>
  <c r="I23" i="1"/>
  <c r="J23" i="1"/>
  <c r="K23" i="1"/>
  <c r="L23" i="1"/>
  <c r="I24" i="1"/>
  <c r="J24" i="1"/>
  <c r="K24" i="1"/>
  <c r="L24" i="1"/>
  <c r="I25" i="1"/>
  <c r="J25" i="1"/>
  <c r="K25" i="1"/>
  <c r="L25" i="1"/>
  <c r="I26" i="1"/>
  <c r="J26" i="1"/>
  <c r="K26" i="1"/>
  <c r="L26" i="1"/>
  <c r="I27" i="1"/>
  <c r="J27" i="1"/>
  <c r="K27" i="1"/>
  <c r="L27" i="1"/>
  <c r="I28" i="1"/>
  <c r="J28" i="1"/>
  <c r="K28" i="1"/>
  <c r="L28" i="1"/>
  <c r="I29" i="1"/>
  <c r="J29" i="1"/>
  <c r="K29" i="1"/>
  <c r="L29" i="1"/>
  <c r="I30" i="1"/>
  <c r="J30" i="1"/>
  <c r="K30" i="1"/>
  <c r="L30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6" i="1"/>
  <c r="J36" i="1"/>
  <c r="K36" i="1"/>
  <c r="L36" i="1"/>
  <c r="I37" i="1"/>
  <c r="J37" i="1"/>
  <c r="K37" i="1"/>
  <c r="L37" i="1"/>
  <c r="I38" i="1"/>
  <c r="J38" i="1"/>
  <c r="K38" i="1"/>
  <c r="L38" i="1"/>
  <c r="I39" i="1"/>
  <c r="J39" i="1"/>
  <c r="K39" i="1"/>
  <c r="L39" i="1"/>
  <c r="I40" i="1"/>
  <c r="J40" i="1"/>
  <c r="K40" i="1"/>
  <c r="L40" i="1"/>
  <c r="I2" i="1"/>
  <c r="I13" i="3"/>
  <c r="I7" i="3"/>
  <c r="H5" i="3"/>
  <c r="I4" i="3" s="1"/>
  <c r="H6" i="3"/>
  <c r="S6" i="1"/>
  <c r="R6" i="1"/>
  <c r="Q6" i="1"/>
  <c r="P6" i="1"/>
  <c r="O7" i="1"/>
  <c r="O8" i="1"/>
  <c r="O9" i="1"/>
  <c r="O10" i="1"/>
  <c r="O11" i="1"/>
  <c r="O6" i="1"/>
  <c r="H14" i="9"/>
  <c r="H15" i="9"/>
  <c r="H12" i="9"/>
  <c r="H11" i="9"/>
  <c r="H9" i="9"/>
  <c r="H8" i="9"/>
  <c r="H3" i="9"/>
  <c r="H14" i="8"/>
  <c r="I13" i="8" s="1"/>
  <c r="H12" i="8"/>
  <c r="H11" i="8"/>
  <c r="H8" i="8"/>
  <c r="H15" i="8"/>
  <c r="H9" i="8"/>
  <c r="I7" i="8"/>
  <c r="I4" i="8"/>
  <c r="H6" i="8"/>
  <c r="H5" i="8"/>
  <c r="H3" i="8"/>
  <c r="H8" i="3"/>
  <c r="I13" i="7"/>
  <c r="I10" i="7"/>
  <c r="I7" i="7"/>
  <c r="I4" i="7"/>
  <c r="H14" i="7"/>
  <c r="H12" i="7"/>
  <c r="H11" i="7"/>
  <c r="H9" i="7"/>
  <c r="H5" i="7"/>
  <c r="H3" i="7"/>
  <c r="H26" i="6"/>
  <c r="H24" i="6"/>
  <c r="H20" i="6"/>
  <c r="H21" i="6"/>
  <c r="H27" i="6"/>
  <c r="H23" i="6"/>
  <c r="I22" i="6" s="1"/>
  <c r="H18" i="6"/>
  <c r="H11" i="6"/>
  <c r="H8" i="6"/>
  <c r="H5" i="6"/>
  <c r="H12" i="6"/>
  <c r="H9" i="6"/>
  <c r="H6" i="6"/>
  <c r="H3" i="6"/>
  <c r="H16" i="5"/>
  <c r="H13" i="5"/>
  <c r="H15" i="5"/>
  <c r="H12" i="5"/>
  <c r="H9" i="5"/>
  <c r="H10" i="5"/>
  <c r="H7" i="5"/>
  <c r="H6" i="5"/>
  <c r="H3" i="5"/>
  <c r="H14" i="3"/>
  <c r="H15" i="3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H9" i="3"/>
  <c r="J2" i="1"/>
  <c r="K2" i="1"/>
  <c r="L2" i="1"/>
  <c r="I19" i="9" l="1"/>
  <c r="I22" i="9"/>
  <c r="I25" i="9"/>
  <c r="I4" i="9"/>
  <c r="S2" i="1"/>
  <c r="I5" i="4"/>
  <c r="S3" i="1"/>
  <c r="Q2" i="1"/>
  <c r="O2" i="1"/>
  <c r="P2" i="1"/>
  <c r="I17" i="3"/>
  <c r="K4" i="3" s="1"/>
  <c r="R2" i="1"/>
  <c r="O3" i="1"/>
  <c r="P3" i="1"/>
  <c r="R3" i="1"/>
  <c r="I11" i="4"/>
  <c r="Q3" i="1"/>
  <c r="I19" i="6"/>
  <c r="I25" i="6"/>
  <c r="I4" i="6"/>
  <c r="I14" i="4"/>
  <c r="O12" i="1"/>
  <c r="T8" i="1"/>
  <c r="T11" i="1"/>
  <c r="T9" i="1"/>
  <c r="T6" i="1"/>
  <c r="T10" i="1"/>
  <c r="T7" i="1"/>
  <c r="T12" i="1" l="1"/>
  <c r="T3" i="1"/>
  <c r="T2" i="1"/>
  <c r="H2" i="3" l="1"/>
</calcChain>
</file>

<file path=xl/sharedStrings.xml><?xml version="1.0" encoding="utf-8"?>
<sst xmlns="http://schemas.openxmlformats.org/spreadsheetml/2006/main" count="330" uniqueCount="77">
  <si>
    <t>Nama</t>
  </si>
  <si>
    <t>Nilai B.ind</t>
  </si>
  <si>
    <t>Nilai MTK</t>
  </si>
  <si>
    <t>Nilai B Inggris</t>
  </si>
  <si>
    <t>Nilai PPKn</t>
  </si>
  <si>
    <t>Anggih Widianti</t>
  </si>
  <si>
    <t>Tata Boga</t>
  </si>
  <si>
    <t>Badrun Kuswanto</t>
  </si>
  <si>
    <t>Dwi Candra</t>
  </si>
  <si>
    <t>Khofifah Nur Annisa</t>
  </si>
  <si>
    <t>Muhammad Revi Yoga</t>
  </si>
  <si>
    <t>Nanda Dewi Ariyanti</t>
  </si>
  <si>
    <t>Safitri Indriyani</t>
  </si>
  <si>
    <t>Siska Susilowati</t>
  </si>
  <si>
    <t>Vinda Astuti</t>
  </si>
  <si>
    <t>Ilham Prasetyo</t>
  </si>
  <si>
    <t>Teknik Instalasi Listrik</t>
  </si>
  <si>
    <t>Raditya Nugraha</t>
  </si>
  <si>
    <t>Muhammad Mustajib</t>
  </si>
  <si>
    <t>Sri Puji Oktaviani</t>
  </si>
  <si>
    <t>Rasyid Sakka Firmansyah</t>
  </si>
  <si>
    <t>Erfin Farik Andreansyah</t>
  </si>
  <si>
    <t>Wiji Lestari</t>
  </si>
  <si>
    <t>Ahmad Tholabil</t>
  </si>
  <si>
    <t>Elkana  Zelianty</t>
  </si>
  <si>
    <t>Ridho Yustiar</t>
  </si>
  <si>
    <t>Teknik Permesinan</t>
  </si>
  <si>
    <t>Ade Nendi Hendranto</t>
  </si>
  <si>
    <t>Aditya Eka Wijaksono</t>
  </si>
  <si>
    <t>Arif Nurhadi</t>
  </si>
  <si>
    <t xml:space="preserve">Dwi Fajar </t>
  </si>
  <si>
    <t>Imam Syahri Yulianto</t>
  </si>
  <si>
    <t>Nur Hidayat</t>
  </si>
  <si>
    <t>Rahmat Alamin</t>
  </si>
  <si>
    <t>Raihan Ibnu Saputra</t>
  </si>
  <si>
    <t>Rian Arfiqian</t>
  </si>
  <si>
    <t>Sendi Aribi Saputra</t>
  </si>
  <si>
    <t>Adit Febrianto</t>
  </si>
  <si>
    <t>Multimedia</t>
  </si>
  <si>
    <t>Ahmad Maulana Tambunan</t>
  </si>
  <si>
    <t>Bagus Afrizal Andriansyah</t>
  </si>
  <si>
    <t>Bagus Firmansyah</t>
  </si>
  <si>
    <t>Dila Aril Efendy</t>
  </si>
  <si>
    <t>Dwi Yuli Prasetyo</t>
  </si>
  <si>
    <t>Nazla Khoerudin</t>
  </si>
  <si>
    <t>Sandar Irawan</t>
  </si>
  <si>
    <t>Walim</t>
  </si>
  <si>
    <t>Wisnu Bagus Pratama</t>
  </si>
  <si>
    <t>Artistik</t>
  </si>
  <si>
    <t>Realistik</t>
  </si>
  <si>
    <t>Conventional</t>
  </si>
  <si>
    <t>Investigatif</t>
  </si>
  <si>
    <t>Enterprising</t>
  </si>
  <si>
    <t>Riasec</t>
  </si>
  <si>
    <t>Jurusan</t>
  </si>
  <si>
    <t>Total</t>
  </si>
  <si>
    <t>Jumlah Kasus</t>
  </si>
  <si>
    <t>TB</t>
  </si>
  <si>
    <t>TBO</t>
  </si>
  <si>
    <t>TIL</t>
  </si>
  <si>
    <t>TP</t>
  </si>
  <si>
    <t>MM</t>
  </si>
  <si>
    <t>Entropy</t>
  </si>
  <si>
    <t>Nilai B.Indo</t>
  </si>
  <si>
    <t>Sedang</t>
  </si>
  <si>
    <t>Nilai B.Ingris</t>
  </si>
  <si>
    <t>Nilai PPkn</t>
  </si>
  <si>
    <t>Sosial</t>
  </si>
  <si>
    <t>Tes Riasec</t>
  </si>
  <si>
    <t>Gain</t>
  </si>
  <si>
    <t>Gain Terbesar Adalah Riasec , Maka Root nya adalah tes riasec</t>
  </si>
  <si>
    <t>Social</t>
  </si>
  <si>
    <t>Baik</t>
  </si>
  <si>
    <t>Unggul</t>
  </si>
  <si>
    <t>mtk</t>
  </si>
  <si>
    <t>Artistik/Ind</t>
  </si>
  <si>
    <t>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</si>
</sst>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361950</xdr:colOff>
      <xdr:row>0</xdr:row>
      <xdr:rowOff>57150</xdr:rowOff>
    </xdr:from>
    <xdr:to>
      <xdr:col>21</xdr:col>
      <xdr:colOff>59055</xdr:colOff>
      <xdr:row>17</xdr:row>
      <xdr:rowOff>2679</xdr:rowOff>
    </xdr:to>
    <xdr:pic>
      <xdr:nvPicPr>
        <xdr:cNvPr id="3" name="Picture 2" descr="A screenshot of a table&#10;&#10;Description automatically generated with medium confidence">
          <a:extLst>
            <a:ext uri="{FF2B5EF4-FFF2-40B4-BE49-F238E27FC236}">
              <a16:creationId xmlns:a16="http://schemas.microsoft.com/office/drawing/2014/main" id="{15DBD175-1180-4FE3-BDAB-6123D41BC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57150"/>
          <a:ext cx="4086225" cy="3022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6D08-6059-412B-9DE6-2002D09AED99}">
  <sheetPr filterMode="1"/>
  <dimension ref="A1:T48"/>
  <sheetViews>
    <sheetView workbookViewId="0">
      <selection activeCell="B43" sqref="B43"/>
    </sheetView>
  </sheetViews>
  <sheetFormatPr defaultRowHeight="14.4" x14ac:dyDescent="0.3"/>
  <cols>
    <col min="1" max="1" width="20.33203125" customWidth="1"/>
    <col min="6" max="6" width="12.5546875" customWidth="1"/>
    <col min="7" max="7" width="20.77734375" customWidth="1"/>
  </cols>
  <sheetData>
    <row r="1" spans="1:2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53</v>
      </c>
      <c r="G1" t="s">
        <v>54</v>
      </c>
      <c r="I1" t="s">
        <v>1</v>
      </c>
      <c r="J1" t="s">
        <v>2</v>
      </c>
      <c r="K1" t="s">
        <v>3</v>
      </c>
      <c r="L1" t="s">
        <v>4</v>
      </c>
      <c r="P1" t="s">
        <v>57</v>
      </c>
      <c r="Q1" t="s">
        <v>59</v>
      </c>
      <c r="R1" t="s">
        <v>60</v>
      </c>
      <c r="S1" t="s">
        <v>61</v>
      </c>
    </row>
    <row r="2" spans="1:20" hidden="1" x14ac:dyDescent="0.3">
      <c r="A2" t="s">
        <v>5</v>
      </c>
      <c r="B2">
        <v>81</v>
      </c>
      <c r="C2">
        <v>86</v>
      </c>
      <c r="D2">
        <v>82</v>
      </c>
      <c r="E2">
        <v>81</v>
      </c>
      <c r="F2" t="s">
        <v>48</v>
      </c>
      <c r="G2" t="s">
        <v>6</v>
      </c>
      <c r="I2" t="str">
        <f>IF(B2&lt;=83,"Baik","Unggul")</f>
        <v>Baik</v>
      </c>
      <c r="J2" t="str">
        <f t="shared" ref="J2" si="0">IF(C2&lt;=83,"Baik","Unggul")</f>
        <v>Unggul</v>
      </c>
      <c r="K2" t="str">
        <f t="shared" ref="K2" si="1">IF(D2&lt;=83,"Baik","Unggul")</f>
        <v>Baik</v>
      </c>
      <c r="L2" t="str">
        <f t="shared" ref="L2" si="2">IF(E2&lt;=83,"Baik","Unggul")</f>
        <v>Baik</v>
      </c>
      <c r="N2" t="s">
        <v>72</v>
      </c>
      <c r="O2">
        <f>COUNTIF($I$2:$I$40,N2)</f>
        <v>19</v>
      </c>
      <c r="P2">
        <f>COUNTIF($I$2:$I$10,N2)</f>
        <v>7</v>
      </c>
      <c r="Q2">
        <f>COUNTIF($I$11:$I$20,N2)</f>
        <v>8</v>
      </c>
      <c r="R2">
        <f>COUNTIF($I$21:$I$30,N2)</f>
        <v>3</v>
      </c>
      <c r="S2">
        <f>COUNTIF($I$31:$I$40,N2)</f>
        <v>1</v>
      </c>
      <c r="T2">
        <f>SUM(P2:S2)</f>
        <v>19</v>
      </c>
    </row>
    <row r="3" spans="1:20" hidden="1" x14ac:dyDescent="0.3">
      <c r="A3" t="s">
        <v>7</v>
      </c>
      <c r="B3">
        <v>80</v>
      </c>
      <c r="C3">
        <v>82</v>
      </c>
      <c r="D3">
        <v>83</v>
      </c>
      <c r="E3">
        <v>80</v>
      </c>
      <c r="F3" t="s">
        <v>48</v>
      </c>
      <c r="G3" t="s">
        <v>6</v>
      </c>
      <c r="I3" t="str">
        <f t="shared" ref="I3:I40" si="3">IF(B3&lt;=83,"Baik","Unggul")</f>
        <v>Baik</v>
      </c>
      <c r="J3" t="str">
        <f t="shared" ref="J3:J40" si="4">IF(C3&lt;=83,"Baik","Unggul")</f>
        <v>Baik</v>
      </c>
      <c r="K3" t="str">
        <f t="shared" ref="K3:K40" si="5">IF(D3&lt;=83,"Baik","Unggul")</f>
        <v>Baik</v>
      </c>
      <c r="L3" t="str">
        <f t="shared" ref="L3:L40" si="6">IF(E3&lt;=83,"Baik","Unggul")</f>
        <v>Baik</v>
      </c>
      <c r="N3" t="s">
        <v>73</v>
      </c>
      <c r="O3">
        <f>COUNTIF($I$2:$I$40,N3)</f>
        <v>20</v>
      </c>
      <c r="P3">
        <f>COUNTIF($I$2:$I$10,N3)</f>
        <v>2</v>
      </c>
      <c r="Q3">
        <f>COUNTIF($I$11:$I$20,N3)</f>
        <v>2</v>
      </c>
      <c r="R3">
        <f>COUNTIF($I$21:$I$30,N3)</f>
        <v>7</v>
      </c>
      <c r="S3">
        <f>COUNTIF($I$31:$I$40,N3)</f>
        <v>9</v>
      </c>
      <c r="T3">
        <f>SUM(P3:S3)</f>
        <v>20</v>
      </c>
    </row>
    <row r="4" spans="1:20" hidden="1" x14ac:dyDescent="0.3">
      <c r="A4" t="s">
        <v>8</v>
      </c>
      <c r="B4">
        <v>89</v>
      </c>
      <c r="C4">
        <v>87</v>
      </c>
      <c r="D4">
        <v>83</v>
      </c>
      <c r="E4">
        <v>85</v>
      </c>
      <c r="F4" t="s">
        <v>48</v>
      </c>
      <c r="G4" t="s">
        <v>6</v>
      </c>
      <c r="I4" t="str">
        <f t="shared" si="3"/>
        <v>Unggul</v>
      </c>
      <c r="J4" t="str">
        <f t="shared" si="4"/>
        <v>Unggul</v>
      </c>
      <c r="K4" t="str">
        <f t="shared" si="5"/>
        <v>Baik</v>
      </c>
      <c r="L4" t="str">
        <f t="shared" si="6"/>
        <v>Unggul</v>
      </c>
    </row>
    <row r="5" spans="1:20" hidden="1" x14ac:dyDescent="0.3">
      <c r="A5" t="s">
        <v>9</v>
      </c>
      <c r="B5">
        <v>77</v>
      </c>
      <c r="C5">
        <v>86</v>
      </c>
      <c r="D5">
        <v>80</v>
      </c>
      <c r="E5">
        <v>79</v>
      </c>
      <c r="F5" t="s">
        <v>51</v>
      </c>
      <c r="G5" t="s">
        <v>6</v>
      </c>
      <c r="I5" t="str">
        <f t="shared" si="3"/>
        <v>Baik</v>
      </c>
      <c r="J5" t="str">
        <f t="shared" si="4"/>
        <v>Unggul</v>
      </c>
      <c r="K5" t="str">
        <f t="shared" si="5"/>
        <v>Baik</v>
      </c>
      <c r="L5" t="str">
        <f t="shared" si="6"/>
        <v>Baik</v>
      </c>
    </row>
    <row r="6" spans="1:20" hidden="1" x14ac:dyDescent="0.3">
      <c r="A6" t="s">
        <v>10</v>
      </c>
      <c r="B6">
        <v>79</v>
      </c>
      <c r="C6">
        <v>82</v>
      </c>
      <c r="D6">
        <v>83</v>
      </c>
      <c r="E6">
        <v>82</v>
      </c>
      <c r="F6" t="s">
        <v>48</v>
      </c>
      <c r="G6" t="s">
        <v>6</v>
      </c>
      <c r="I6" t="str">
        <f t="shared" si="3"/>
        <v>Baik</v>
      </c>
      <c r="J6" t="str">
        <f t="shared" si="4"/>
        <v>Baik</v>
      </c>
      <c r="K6" t="str">
        <f t="shared" si="5"/>
        <v>Baik</v>
      </c>
      <c r="L6" t="str">
        <f t="shared" si="6"/>
        <v>Baik</v>
      </c>
      <c r="N6" t="s">
        <v>49</v>
      </c>
      <c r="O6">
        <f>COUNTIF($F$2:$F$40,N6)</f>
        <v>9</v>
      </c>
      <c r="P6">
        <f>COUNTIF($F$2:$F$10,N6)</f>
        <v>0</v>
      </c>
      <c r="Q6">
        <f>COUNTIF($F$11:$F$20,N6)</f>
        <v>2</v>
      </c>
      <c r="R6">
        <f>COUNTIF($F$21:$F$30,N6)</f>
        <v>7</v>
      </c>
      <c r="S6">
        <f>COUNTIF($F$31:$F$40,N6)</f>
        <v>0</v>
      </c>
      <c r="T6">
        <f t="shared" ref="T6:T11" si="7">SUM(P6:S6)</f>
        <v>9</v>
      </c>
    </row>
    <row r="7" spans="1:20" hidden="1" x14ac:dyDescent="0.3">
      <c r="A7" t="s">
        <v>11</v>
      </c>
      <c r="B7">
        <v>87</v>
      </c>
      <c r="C7">
        <v>87</v>
      </c>
      <c r="D7">
        <v>85</v>
      </c>
      <c r="E7">
        <v>83</v>
      </c>
      <c r="F7" t="s">
        <v>67</v>
      </c>
      <c r="G7" t="s">
        <v>6</v>
      </c>
      <c r="I7" t="str">
        <f t="shared" si="3"/>
        <v>Unggul</v>
      </c>
      <c r="J7" t="str">
        <f t="shared" si="4"/>
        <v>Unggul</v>
      </c>
      <c r="K7" t="str">
        <f t="shared" si="5"/>
        <v>Unggul</v>
      </c>
      <c r="L7" t="str">
        <f t="shared" si="6"/>
        <v>Baik</v>
      </c>
      <c r="N7" t="s">
        <v>51</v>
      </c>
      <c r="O7">
        <f t="shared" ref="O7:O11" si="8">COUNTIF($F$2:$F$40,N7)</f>
        <v>6</v>
      </c>
      <c r="P7">
        <f t="shared" ref="P7:P11" si="9">COUNTIF($F$2:$F$10,N7)</f>
        <v>1</v>
      </c>
      <c r="Q7">
        <f t="shared" ref="Q7:Q11" si="10">COUNTIF($F$11:$F$20,N7)</f>
        <v>5</v>
      </c>
      <c r="R7">
        <f t="shared" ref="R7:R11" si="11">COUNTIF($F$21:$F$30,N7)</f>
        <v>0</v>
      </c>
      <c r="S7">
        <f t="shared" ref="S7:S11" si="12">COUNTIF($F$31:$F$40,N7)</f>
        <v>0</v>
      </c>
      <c r="T7">
        <f t="shared" si="7"/>
        <v>6</v>
      </c>
    </row>
    <row r="8" spans="1:20" hidden="1" x14ac:dyDescent="0.3">
      <c r="A8" t="s">
        <v>12</v>
      </c>
      <c r="B8">
        <v>81</v>
      </c>
      <c r="C8">
        <v>88</v>
      </c>
      <c r="D8">
        <v>85</v>
      </c>
      <c r="E8">
        <v>84</v>
      </c>
      <c r="F8" t="s">
        <v>48</v>
      </c>
      <c r="G8" t="s">
        <v>6</v>
      </c>
      <c r="I8" t="str">
        <f t="shared" si="3"/>
        <v>Baik</v>
      </c>
      <c r="J8" t="str">
        <f t="shared" si="4"/>
        <v>Unggul</v>
      </c>
      <c r="K8" t="str">
        <f t="shared" si="5"/>
        <v>Unggul</v>
      </c>
      <c r="L8" t="str">
        <f t="shared" si="6"/>
        <v>Unggul</v>
      </c>
      <c r="N8" t="s">
        <v>48</v>
      </c>
      <c r="O8">
        <f t="shared" si="8"/>
        <v>12</v>
      </c>
      <c r="P8">
        <f t="shared" si="9"/>
        <v>6</v>
      </c>
      <c r="Q8">
        <f t="shared" si="10"/>
        <v>0</v>
      </c>
      <c r="R8">
        <f t="shared" si="11"/>
        <v>1</v>
      </c>
      <c r="S8">
        <f t="shared" si="12"/>
        <v>5</v>
      </c>
      <c r="T8">
        <f t="shared" si="7"/>
        <v>12</v>
      </c>
    </row>
    <row r="9" spans="1:20" x14ac:dyDescent="0.3">
      <c r="A9" t="s">
        <v>13</v>
      </c>
      <c r="B9">
        <v>82</v>
      </c>
      <c r="C9">
        <v>88</v>
      </c>
      <c r="D9">
        <v>83</v>
      </c>
      <c r="E9">
        <v>83</v>
      </c>
      <c r="F9" t="s">
        <v>50</v>
      </c>
      <c r="G9" t="s">
        <v>6</v>
      </c>
      <c r="I9" t="str">
        <f t="shared" si="3"/>
        <v>Baik</v>
      </c>
      <c r="J9" t="str">
        <f t="shared" si="4"/>
        <v>Unggul</v>
      </c>
      <c r="K9" t="str">
        <f t="shared" si="5"/>
        <v>Baik</v>
      </c>
      <c r="L9" t="str">
        <f t="shared" si="6"/>
        <v>Baik</v>
      </c>
      <c r="N9" t="s">
        <v>67</v>
      </c>
      <c r="O9">
        <f t="shared" si="8"/>
        <v>2</v>
      </c>
      <c r="P9">
        <f t="shared" si="9"/>
        <v>1</v>
      </c>
      <c r="Q9">
        <f t="shared" si="10"/>
        <v>0</v>
      </c>
      <c r="R9">
        <f t="shared" si="11"/>
        <v>1</v>
      </c>
      <c r="S9">
        <f t="shared" si="12"/>
        <v>0</v>
      </c>
      <c r="T9">
        <f t="shared" si="7"/>
        <v>2</v>
      </c>
    </row>
    <row r="10" spans="1:20" hidden="1" x14ac:dyDescent="0.3">
      <c r="A10" t="s">
        <v>14</v>
      </c>
      <c r="B10">
        <v>82</v>
      </c>
      <c r="C10">
        <v>88</v>
      </c>
      <c r="D10">
        <v>84</v>
      </c>
      <c r="E10">
        <v>84</v>
      </c>
      <c r="F10" t="s">
        <v>48</v>
      </c>
      <c r="G10" t="s">
        <v>6</v>
      </c>
      <c r="I10" t="str">
        <f t="shared" si="3"/>
        <v>Baik</v>
      </c>
      <c r="J10" t="str">
        <f t="shared" si="4"/>
        <v>Unggul</v>
      </c>
      <c r="K10" t="str">
        <f t="shared" si="5"/>
        <v>Unggul</v>
      </c>
      <c r="L10" t="str">
        <f t="shared" si="6"/>
        <v>Unggul</v>
      </c>
      <c r="N10" t="s">
        <v>52</v>
      </c>
      <c r="O10">
        <f t="shared" si="8"/>
        <v>5</v>
      </c>
      <c r="P10">
        <f t="shared" si="9"/>
        <v>0</v>
      </c>
      <c r="Q10">
        <f t="shared" si="10"/>
        <v>0</v>
      </c>
      <c r="R10">
        <f t="shared" si="11"/>
        <v>1</v>
      </c>
      <c r="S10">
        <f t="shared" si="12"/>
        <v>4</v>
      </c>
      <c r="T10">
        <f t="shared" si="7"/>
        <v>5</v>
      </c>
    </row>
    <row r="11" spans="1:20" hidden="1" x14ac:dyDescent="0.3">
      <c r="A11" t="s">
        <v>15</v>
      </c>
      <c r="B11">
        <v>81</v>
      </c>
      <c r="C11">
        <v>82</v>
      </c>
      <c r="D11">
        <v>81</v>
      </c>
      <c r="E11">
        <v>82</v>
      </c>
      <c r="F11" t="s">
        <v>51</v>
      </c>
      <c r="G11" t="s">
        <v>16</v>
      </c>
      <c r="I11" t="str">
        <f t="shared" si="3"/>
        <v>Baik</v>
      </c>
      <c r="J11" t="str">
        <f t="shared" si="4"/>
        <v>Baik</v>
      </c>
      <c r="K11" t="str">
        <f t="shared" si="5"/>
        <v>Baik</v>
      </c>
      <c r="L11" t="str">
        <f t="shared" si="6"/>
        <v>Baik</v>
      </c>
      <c r="N11" t="s">
        <v>50</v>
      </c>
      <c r="O11">
        <f t="shared" si="8"/>
        <v>5</v>
      </c>
      <c r="P11">
        <f t="shared" si="9"/>
        <v>1</v>
      </c>
      <c r="Q11">
        <f t="shared" si="10"/>
        <v>3</v>
      </c>
      <c r="R11">
        <f t="shared" si="11"/>
        <v>0</v>
      </c>
      <c r="S11">
        <f t="shared" si="12"/>
        <v>1</v>
      </c>
      <c r="T11">
        <f t="shared" si="7"/>
        <v>5</v>
      </c>
    </row>
    <row r="12" spans="1:20" hidden="1" x14ac:dyDescent="0.3">
      <c r="A12" t="s">
        <v>17</v>
      </c>
      <c r="B12">
        <v>82</v>
      </c>
      <c r="C12">
        <v>84</v>
      </c>
      <c r="D12">
        <v>89</v>
      </c>
      <c r="E12">
        <v>84</v>
      </c>
      <c r="F12" t="s">
        <v>51</v>
      </c>
      <c r="G12" t="s">
        <v>16</v>
      </c>
      <c r="I12" t="str">
        <f t="shared" si="3"/>
        <v>Baik</v>
      </c>
      <c r="J12" t="str">
        <f t="shared" si="4"/>
        <v>Unggul</v>
      </c>
      <c r="K12" t="str">
        <f t="shared" si="5"/>
        <v>Unggul</v>
      </c>
      <c r="L12" t="str">
        <f t="shared" si="6"/>
        <v>Unggul</v>
      </c>
      <c r="O12">
        <f>SUM(O6:O11)</f>
        <v>39</v>
      </c>
      <c r="T12">
        <f>SUM(T6:T11)</f>
        <v>39</v>
      </c>
    </row>
    <row r="13" spans="1:20" x14ac:dyDescent="0.3">
      <c r="A13" t="s">
        <v>18</v>
      </c>
      <c r="B13">
        <v>77</v>
      </c>
      <c r="C13">
        <v>82</v>
      </c>
      <c r="D13">
        <v>84</v>
      </c>
      <c r="E13">
        <v>83</v>
      </c>
      <c r="F13" t="s">
        <v>50</v>
      </c>
      <c r="G13" t="s">
        <v>16</v>
      </c>
      <c r="I13" t="str">
        <f t="shared" si="3"/>
        <v>Baik</v>
      </c>
      <c r="J13" t="str">
        <f t="shared" si="4"/>
        <v>Baik</v>
      </c>
      <c r="K13" t="str">
        <f t="shared" si="5"/>
        <v>Unggul</v>
      </c>
      <c r="L13" t="str">
        <f t="shared" si="6"/>
        <v>Baik</v>
      </c>
    </row>
    <row r="14" spans="1:20" x14ac:dyDescent="0.3">
      <c r="A14" t="s">
        <v>19</v>
      </c>
      <c r="B14">
        <v>83</v>
      </c>
      <c r="C14">
        <v>88</v>
      </c>
      <c r="D14">
        <v>84</v>
      </c>
      <c r="E14">
        <v>85</v>
      </c>
      <c r="F14" t="s">
        <v>50</v>
      </c>
      <c r="G14" t="s">
        <v>16</v>
      </c>
      <c r="I14" t="str">
        <f t="shared" si="3"/>
        <v>Baik</v>
      </c>
      <c r="J14" t="str">
        <f t="shared" si="4"/>
        <v>Unggul</v>
      </c>
      <c r="K14" t="str">
        <f t="shared" si="5"/>
        <v>Unggul</v>
      </c>
      <c r="L14" t="str">
        <f t="shared" si="6"/>
        <v>Unggul</v>
      </c>
    </row>
    <row r="15" spans="1:20" hidden="1" x14ac:dyDescent="0.3">
      <c r="A15" t="s">
        <v>20</v>
      </c>
      <c r="B15">
        <v>82</v>
      </c>
      <c r="C15">
        <v>86</v>
      </c>
      <c r="D15">
        <v>82</v>
      </c>
      <c r="E15">
        <v>84</v>
      </c>
      <c r="F15" t="s">
        <v>49</v>
      </c>
      <c r="G15" t="s">
        <v>16</v>
      </c>
      <c r="I15" t="str">
        <f t="shared" si="3"/>
        <v>Baik</v>
      </c>
      <c r="J15" t="str">
        <f t="shared" si="4"/>
        <v>Unggul</v>
      </c>
      <c r="K15" t="str">
        <f t="shared" si="5"/>
        <v>Baik</v>
      </c>
      <c r="L15" t="str">
        <f t="shared" si="6"/>
        <v>Unggul</v>
      </c>
    </row>
    <row r="16" spans="1:20" hidden="1" x14ac:dyDescent="0.3">
      <c r="A16" t="s">
        <v>21</v>
      </c>
      <c r="B16">
        <v>90</v>
      </c>
      <c r="C16">
        <v>86</v>
      </c>
      <c r="D16">
        <v>84</v>
      </c>
      <c r="E16">
        <v>84</v>
      </c>
      <c r="F16" t="s">
        <v>51</v>
      </c>
      <c r="G16" t="s">
        <v>16</v>
      </c>
      <c r="I16" t="str">
        <f t="shared" si="3"/>
        <v>Unggul</v>
      </c>
      <c r="J16" t="str">
        <f t="shared" si="4"/>
        <v>Unggul</v>
      </c>
      <c r="K16" t="str">
        <f t="shared" si="5"/>
        <v>Unggul</v>
      </c>
      <c r="L16" t="str">
        <f t="shared" si="6"/>
        <v>Unggul</v>
      </c>
    </row>
    <row r="17" spans="1:12" x14ac:dyDescent="0.3">
      <c r="A17" t="s">
        <v>22</v>
      </c>
      <c r="B17">
        <v>82</v>
      </c>
      <c r="C17">
        <v>86</v>
      </c>
      <c r="D17">
        <v>83</v>
      </c>
      <c r="E17">
        <v>87</v>
      </c>
      <c r="F17" t="s">
        <v>50</v>
      </c>
      <c r="G17" t="s">
        <v>16</v>
      </c>
      <c r="I17" t="str">
        <f t="shared" si="3"/>
        <v>Baik</v>
      </c>
      <c r="J17" t="str">
        <f t="shared" si="4"/>
        <v>Unggul</v>
      </c>
      <c r="K17" t="str">
        <f t="shared" si="5"/>
        <v>Baik</v>
      </c>
      <c r="L17" t="str">
        <f t="shared" si="6"/>
        <v>Unggul</v>
      </c>
    </row>
    <row r="18" spans="1:12" hidden="1" x14ac:dyDescent="0.3">
      <c r="A18" t="s">
        <v>23</v>
      </c>
      <c r="B18">
        <v>81</v>
      </c>
      <c r="C18">
        <v>82</v>
      </c>
      <c r="D18">
        <v>91</v>
      </c>
      <c r="E18">
        <v>81</v>
      </c>
      <c r="F18" t="s">
        <v>49</v>
      </c>
      <c r="G18" t="s">
        <v>16</v>
      </c>
      <c r="I18" t="str">
        <f t="shared" si="3"/>
        <v>Baik</v>
      </c>
      <c r="J18" t="str">
        <f t="shared" si="4"/>
        <v>Baik</v>
      </c>
      <c r="K18" t="str">
        <f t="shared" si="5"/>
        <v>Unggul</v>
      </c>
      <c r="L18" t="str">
        <f t="shared" si="6"/>
        <v>Baik</v>
      </c>
    </row>
    <row r="19" spans="1:12" hidden="1" x14ac:dyDescent="0.3">
      <c r="A19" t="s">
        <v>24</v>
      </c>
      <c r="B19">
        <v>84</v>
      </c>
      <c r="C19">
        <v>84</v>
      </c>
      <c r="D19">
        <v>80</v>
      </c>
      <c r="E19">
        <v>85</v>
      </c>
      <c r="F19" t="s">
        <v>51</v>
      </c>
      <c r="G19" t="s">
        <v>16</v>
      </c>
      <c r="I19" t="str">
        <f t="shared" si="3"/>
        <v>Unggul</v>
      </c>
      <c r="J19" t="str">
        <f t="shared" si="4"/>
        <v>Unggul</v>
      </c>
      <c r="K19" t="str">
        <f t="shared" si="5"/>
        <v>Baik</v>
      </c>
      <c r="L19" t="str">
        <f t="shared" si="6"/>
        <v>Unggul</v>
      </c>
    </row>
    <row r="20" spans="1:12" hidden="1" x14ac:dyDescent="0.3">
      <c r="A20" t="s">
        <v>25</v>
      </c>
      <c r="B20">
        <v>82</v>
      </c>
      <c r="C20">
        <v>83</v>
      </c>
      <c r="D20">
        <v>82</v>
      </c>
      <c r="E20">
        <v>84</v>
      </c>
      <c r="F20" t="s">
        <v>51</v>
      </c>
      <c r="G20" t="s">
        <v>16</v>
      </c>
      <c r="I20" t="str">
        <f t="shared" si="3"/>
        <v>Baik</v>
      </c>
      <c r="J20" t="str">
        <f t="shared" si="4"/>
        <v>Baik</v>
      </c>
      <c r="K20" t="str">
        <f t="shared" si="5"/>
        <v>Baik</v>
      </c>
      <c r="L20" t="str">
        <f t="shared" si="6"/>
        <v>Unggul</v>
      </c>
    </row>
    <row r="21" spans="1:12" hidden="1" x14ac:dyDescent="0.3">
      <c r="A21" t="s">
        <v>27</v>
      </c>
      <c r="B21">
        <v>86</v>
      </c>
      <c r="C21">
        <v>86</v>
      </c>
      <c r="D21">
        <v>84</v>
      </c>
      <c r="E21">
        <v>85</v>
      </c>
      <c r="F21" t="s">
        <v>49</v>
      </c>
      <c r="G21" t="s">
        <v>26</v>
      </c>
      <c r="I21" t="str">
        <f t="shared" si="3"/>
        <v>Unggul</v>
      </c>
      <c r="J21" t="str">
        <f t="shared" si="4"/>
        <v>Unggul</v>
      </c>
      <c r="K21" t="str">
        <f t="shared" si="5"/>
        <v>Unggul</v>
      </c>
      <c r="L21" t="str">
        <f t="shared" si="6"/>
        <v>Unggul</v>
      </c>
    </row>
    <row r="22" spans="1:12" hidden="1" x14ac:dyDescent="0.3">
      <c r="A22" t="s">
        <v>28</v>
      </c>
      <c r="B22">
        <v>81</v>
      </c>
      <c r="C22">
        <v>84</v>
      </c>
      <c r="D22">
        <v>82</v>
      </c>
      <c r="E22">
        <v>83</v>
      </c>
      <c r="F22" t="s">
        <v>49</v>
      </c>
      <c r="G22" t="s">
        <v>26</v>
      </c>
      <c r="I22" t="str">
        <f t="shared" si="3"/>
        <v>Baik</v>
      </c>
      <c r="J22" t="str">
        <f t="shared" si="4"/>
        <v>Unggul</v>
      </c>
      <c r="K22" t="str">
        <f t="shared" si="5"/>
        <v>Baik</v>
      </c>
      <c r="L22" t="str">
        <f t="shared" si="6"/>
        <v>Baik</v>
      </c>
    </row>
    <row r="23" spans="1:12" hidden="1" x14ac:dyDescent="0.3">
      <c r="A23" t="s">
        <v>29</v>
      </c>
      <c r="B23">
        <v>82</v>
      </c>
      <c r="C23">
        <v>85</v>
      </c>
      <c r="D23">
        <v>83</v>
      </c>
      <c r="E23">
        <v>83</v>
      </c>
      <c r="F23" t="s">
        <v>67</v>
      </c>
      <c r="G23" t="s">
        <v>26</v>
      </c>
      <c r="I23" t="str">
        <f t="shared" si="3"/>
        <v>Baik</v>
      </c>
      <c r="J23" t="str">
        <f t="shared" si="4"/>
        <v>Unggul</v>
      </c>
      <c r="K23" t="str">
        <f t="shared" si="5"/>
        <v>Baik</v>
      </c>
      <c r="L23" t="str">
        <f t="shared" si="6"/>
        <v>Baik</v>
      </c>
    </row>
    <row r="24" spans="1:12" hidden="1" x14ac:dyDescent="0.3">
      <c r="A24" t="s">
        <v>30</v>
      </c>
      <c r="B24">
        <v>88</v>
      </c>
      <c r="C24">
        <v>94</v>
      </c>
      <c r="D24">
        <v>85</v>
      </c>
      <c r="E24">
        <v>92</v>
      </c>
      <c r="F24" t="s">
        <v>49</v>
      </c>
      <c r="G24" t="s">
        <v>26</v>
      </c>
      <c r="I24" t="str">
        <f t="shared" si="3"/>
        <v>Unggul</v>
      </c>
      <c r="J24" t="str">
        <f t="shared" si="4"/>
        <v>Unggul</v>
      </c>
      <c r="K24" t="str">
        <f t="shared" si="5"/>
        <v>Unggul</v>
      </c>
      <c r="L24" t="str">
        <f t="shared" si="6"/>
        <v>Unggul</v>
      </c>
    </row>
    <row r="25" spans="1:12" hidden="1" x14ac:dyDescent="0.3">
      <c r="A25" t="s">
        <v>31</v>
      </c>
      <c r="B25">
        <v>85</v>
      </c>
      <c r="C25">
        <v>86</v>
      </c>
      <c r="D25">
        <v>84</v>
      </c>
      <c r="E25">
        <v>82</v>
      </c>
      <c r="F25" t="s">
        <v>48</v>
      </c>
      <c r="G25" t="s">
        <v>26</v>
      </c>
      <c r="I25" t="str">
        <f t="shared" si="3"/>
        <v>Unggul</v>
      </c>
      <c r="J25" t="str">
        <f t="shared" si="4"/>
        <v>Unggul</v>
      </c>
      <c r="K25" t="str">
        <f t="shared" si="5"/>
        <v>Unggul</v>
      </c>
      <c r="L25" t="str">
        <f t="shared" si="6"/>
        <v>Baik</v>
      </c>
    </row>
    <row r="26" spans="1:12" hidden="1" x14ac:dyDescent="0.3">
      <c r="A26" t="s">
        <v>32</v>
      </c>
      <c r="B26">
        <v>86</v>
      </c>
      <c r="C26">
        <v>88</v>
      </c>
      <c r="D26">
        <v>84</v>
      </c>
      <c r="E26">
        <v>88</v>
      </c>
      <c r="F26" t="s">
        <v>49</v>
      </c>
      <c r="G26" t="s">
        <v>26</v>
      </c>
      <c r="I26" t="str">
        <f t="shared" si="3"/>
        <v>Unggul</v>
      </c>
      <c r="J26" t="str">
        <f t="shared" si="4"/>
        <v>Unggul</v>
      </c>
      <c r="K26" t="str">
        <f t="shared" si="5"/>
        <v>Unggul</v>
      </c>
      <c r="L26" t="str">
        <f t="shared" si="6"/>
        <v>Unggul</v>
      </c>
    </row>
    <row r="27" spans="1:12" hidden="1" x14ac:dyDescent="0.3">
      <c r="A27" t="s">
        <v>33</v>
      </c>
      <c r="B27">
        <v>83</v>
      </c>
      <c r="C27">
        <v>88</v>
      </c>
      <c r="D27">
        <v>84</v>
      </c>
      <c r="E27">
        <v>84</v>
      </c>
      <c r="F27" t="s">
        <v>52</v>
      </c>
      <c r="G27" t="s">
        <v>26</v>
      </c>
      <c r="I27" t="str">
        <f t="shared" si="3"/>
        <v>Baik</v>
      </c>
      <c r="J27" t="str">
        <f t="shared" si="4"/>
        <v>Unggul</v>
      </c>
      <c r="K27" t="str">
        <f t="shared" si="5"/>
        <v>Unggul</v>
      </c>
      <c r="L27" t="str">
        <f t="shared" si="6"/>
        <v>Unggul</v>
      </c>
    </row>
    <row r="28" spans="1:12" hidden="1" x14ac:dyDescent="0.3">
      <c r="A28" t="s">
        <v>34</v>
      </c>
      <c r="B28">
        <v>84</v>
      </c>
      <c r="C28">
        <v>83</v>
      </c>
      <c r="D28">
        <v>83</v>
      </c>
      <c r="E28">
        <v>86</v>
      </c>
      <c r="F28" t="s">
        <v>49</v>
      </c>
      <c r="G28" t="s">
        <v>26</v>
      </c>
      <c r="I28" t="str">
        <f t="shared" si="3"/>
        <v>Unggul</v>
      </c>
      <c r="J28" t="str">
        <f t="shared" si="4"/>
        <v>Baik</v>
      </c>
      <c r="K28" t="str">
        <f t="shared" si="5"/>
        <v>Baik</v>
      </c>
      <c r="L28" t="str">
        <f t="shared" si="6"/>
        <v>Unggul</v>
      </c>
    </row>
    <row r="29" spans="1:12" hidden="1" x14ac:dyDescent="0.3">
      <c r="A29" t="s">
        <v>35</v>
      </c>
      <c r="B29">
        <v>88</v>
      </c>
      <c r="C29">
        <v>92</v>
      </c>
      <c r="D29">
        <v>85</v>
      </c>
      <c r="E29">
        <v>91</v>
      </c>
      <c r="F29" t="s">
        <v>49</v>
      </c>
      <c r="G29" t="s">
        <v>26</v>
      </c>
      <c r="I29" t="str">
        <f t="shared" si="3"/>
        <v>Unggul</v>
      </c>
      <c r="J29" t="str">
        <f t="shared" si="4"/>
        <v>Unggul</v>
      </c>
      <c r="K29" t="str">
        <f t="shared" si="5"/>
        <v>Unggul</v>
      </c>
      <c r="L29" t="str">
        <f t="shared" si="6"/>
        <v>Unggul</v>
      </c>
    </row>
    <row r="30" spans="1:12" hidden="1" x14ac:dyDescent="0.3">
      <c r="A30" t="s">
        <v>36</v>
      </c>
      <c r="B30">
        <v>86</v>
      </c>
      <c r="C30">
        <v>86</v>
      </c>
      <c r="D30">
        <v>86</v>
      </c>
      <c r="E30">
        <v>89</v>
      </c>
      <c r="F30" t="s">
        <v>49</v>
      </c>
      <c r="G30" t="s">
        <v>26</v>
      </c>
      <c r="I30" t="str">
        <f t="shared" si="3"/>
        <v>Unggul</v>
      </c>
      <c r="J30" t="str">
        <f t="shared" si="4"/>
        <v>Unggul</v>
      </c>
      <c r="K30" t="str">
        <f t="shared" si="5"/>
        <v>Unggul</v>
      </c>
      <c r="L30" t="str">
        <f t="shared" si="6"/>
        <v>Unggul</v>
      </c>
    </row>
    <row r="31" spans="1:12" hidden="1" x14ac:dyDescent="0.3">
      <c r="A31" t="s">
        <v>37</v>
      </c>
      <c r="B31">
        <v>89</v>
      </c>
      <c r="C31">
        <v>90</v>
      </c>
      <c r="D31">
        <v>85</v>
      </c>
      <c r="E31">
        <v>89</v>
      </c>
      <c r="F31" t="s">
        <v>48</v>
      </c>
      <c r="G31" t="s">
        <v>38</v>
      </c>
      <c r="I31" t="str">
        <f t="shared" si="3"/>
        <v>Unggul</v>
      </c>
      <c r="J31" t="str">
        <f t="shared" si="4"/>
        <v>Unggul</v>
      </c>
      <c r="K31" t="str">
        <f t="shared" si="5"/>
        <v>Unggul</v>
      </c>
      <c r="L31" t="str">
        <f t="shared" si="6"/>
        <v>Unggul</v>
      </c>
    </row>
    <row r="32" spans="1:12" hidden="1" x14ac:dyDescent="0.3">
      <c r="A32" t="s">
        <v>39</v>
      </c>
      <c r="B32">
        <v>84</v>
      </c>
      <c r="C32">
        <v>83</v>
      </c>
      <c r="D32">
        <v>83</v>
      </c>
      <c r="E32">
        <v>89</v>
      </c>
      <c r="F32" t="s">
        <v>50</v>
      </c>
      <c r="G32" t="s">
        <v>38</v>
      </c>
      <c r="I32" t="str">
        <f t="shared" si="3"/>
        <v>Unggul</v>
      </c>
      <c r="J32" t="str">
        <f t="shared" si="4"/>
        <v>Baik</v>
      </c>
      <c r="K32" t="str">
        <f t="shared" si="5"/>
        <v>Baik</v>
      </c>
      <c r="L32" t="str">
        <f t="shared" si="6"/>
        <v>Unggul</v>
      </c>
    </row>
    <row r="33" spans="1:12" hidden="1" x14ac:dyDescent="0.3">
      <c r="A33" t="s">
        <v>40</v>
      </c>
      <c r="B33">
        <v>80</v>
      </c>
      <c r="C33">
        <v>84</v>
      </c>
      <c r="D33">
        <v>80</v>
      </c>
      <c r="E33">
        <v>80</v>
      </c>
      <c r="F33" t="s">
        <v>52</v>
      </c>
      <c r="G33" t="s">
        <v>38</v>
      </c>
      <c r="I33" t="str">
        <f t="shared" si="3"/>
        <v>Baik</v>
      </c>
      <c r="J33" t="str">
        <f t="shared" si="4"/>
        <v>Unggul</v>
      </c>
      <c r="K33" t="str">
        <f t="shared" si="5"/>
        <v>Baik</v>
      </c>
      <c r="L33" t="str">
        <f t="shared" si="6"/>
        <v>Baik</v>
      </c>
    </row>
    <row r="34" spans="1:12" hidden="1" x14ac:dyDescent="0.3">
      <c r="A34" t="s">
        <v>41</v>
      </c>
      <c r="B34">
        <v>84</v>
      </c>
      <c r="C34">
        <v>88</v>
      </c>
      <c r="D34">
        <v>91</v>
      </c>
      <c r="E34">
        <v>87</v>
      </c>
      <c r="F34" t="s">
        <v>48</v>
      </c>
      <c r="G34" t="s">
        <v>38</v>
      </c>
      <c r="I34" t="str">
        <f t="shared" si="3"/>
        <v>Unggul</v>
      </c>
      <c r="J34" t="str">
        <f t="shared" si="4"/>
        <v>Unggul</v>
      </c>
      <c r="K34" t="str">
        <f t="shared" si="5"/>
        <v>Unggul</v>
      </c>
      <c r="L34" t="str">
        <f t="shared" si="6"/>
        <v>Unggul</v>
      </c>
    </row>
    <row r="35" spans="1:12" hidden="1" x14ac:dyDescent="0.3">
      <c r="A35" t="s">
        <v>42</v>
      </c>
      <c r="B35">
        <v>86</v>
      </c>
      <c r="C35">
        <v>83</v>
      </c>
      <c r="D35">
        <v>83</v>
      </c>
      <c r="E35">
        <v>87</v>
      </c>
      <c r="F35" t="s">
        <v>52</v>
      </c>
      <c r="G35" t="s">
        <v>38</v>
      </c>
      <c r="I35" t="str">
        <f t="shared" si="3"/>
        <v>Unggul</v>
      </c>
      <c r="J35" t="str">
        <f t="shared" si="4"/>
        <v>Baik</v>
      </c>
      <c r="K35" t="str">
        <f t="shared" si="5"/>
        <v>Baik</v>
      </c>
      <c r="L35" t="str">
        <f t="shared" si="6"/>
        <v>Unggul</v>
      </c>
    </row>
    <row r="36" spans="1:12" hidden="1" x14ac:dyDescent="0.3">
      <c r="A36" t="s">
        <v>43</v>
      </c>
      <c r="B36">
        <v>84</v>
      </c>
      <c r="C36">
        <v>84</v>
      </c>
      <c r="D36">
        <v>83</v>
      </c>
      <c r="E36">
        <v>84</v>
      </c>
      <c r="F36" t="s">
        <v>52</v>
      </c>
      <c r="G36" t="s">
        <v>38</v>
      </c>
      <c r="I36" t="str">
        <f t="shared" si="3"/>
        <v>Unggul</v>
      </c>
      <c r="J36" t="str">
        <f t="shared" si="4"/>
        <v>Unggul</v>
      </c>
      <c r="K36" t="str">
        <f t="shared" si="5"/>
        <v>Baik</v>
      </c>
      <c r="L36" t="str">
        <f t="shared" si="6"/>
        <v>Unggul</v>
      </c>
    </row>
    <row r="37" spans="1:12" hidden="1" x14ac:dyDescent="0.3">
      <c r="A37" t="s">
        <v>44</v>
      </c>
      <c r="B37">
        <v>85</v>
      </c>
      <c r="C37">
        <v>83</v>
      </c>
      <c r="D37">
        <v>82</v>
      </c>
      <c r="E37">
        <v>84</v>
      </c>
      <c r="F37" t="s">
        <v>52</v>
      </c>
      <c r="G37" t="s">
        <v>38</v>
      </c>
      <c r="I37" t="str">
        <f t="shared" si="3"/>
        <v>Unggul</v>
      </c>
      <c r="J37" t="str">
        <f t="shared" si="4"/>
        <v>Baik</v>
      </c>
      <c r="K37" t="str">
        <f t="shared" si="5"/>
        <v>Baik</v>
      </c>
      <c r="L37" t="str">
        <f t="shared" si="6"/>
        <v>Unggul</v>
      </c>
    </row>
    <row r="38" spans="1:12" hidden="1" x14ac:dyDescent="0.3">
      <c r="A38" t="s">
        <v>45</v>
      </c>
      <c r="B38">
        <v>84</v>
      </c>
      <c r="C38">
        <v>83</v>
      </c>
      <c r="D38">
        <v>84</v>
      </c>
      <c r="E38">
        <v>85</v>
      </c>
      <c r="F38" t="s">
        <v>48</v>
      </c>
      <c r="G38" t="s">
        <v>38</v>
      </c>
      <c r="I38" t="str">
        <f t="shared" si="3"/>
        <v>Unggul</v>
      </c>
      <c r="J38" t="str">
        <f t="shared" si="4"/>
        <v>Baik</v>
      </c>
      <c r="K38" t="str">
        <f t="shared" si="5"/>
        <v>Unggul</v>
      </c>
      <c r="L38" t="str">
        <f t="shared" si="6"/>
        <v>Unggul</v>
      </c>
    </row>
    <row r="39" spans="1:12" hidden="1" x14ac:dyDescent="0.3">
      <c r="A39" t="s">
        <v>46</v>
      </c>
      <c r="B39">
        <v>90</v>
      </c>
      <c r="C39">
        <v>83</v>
      </c>
      <c r="D39">
        <v>84</v>
      </c>
      <c r="E39">
        <v>85</v>
      </c>
      <c r="F39" t="s">
        <v>48</v>
      </c>
      <c r="G39" t="s">
        <v>38</v>
      </c>
      <c r="I39" t="str">
        <f t="shared" si="3"/>
        <v>Unggul</v>
      </c>
      <c r="J39" t="str">
        <f t="shared" si="4"/>
        <v>Baik</v>
      </c>
      <c r="K39" t="str">
        <f t="shared" si="5"/>
        <v>Unggul</v>
      </c>
      <c r="L39" t="str">
        <f t="shared" si="6"/>
        <v>Unggul</v>
      </c>
    </row>
    <row r="40" spans="1:12" hidden="1" x14ac:dyDescent="0.3">
      <c r="A40" t="s">
        <v>47</v>
      </c>
      <c r="B40">
        <v>85</v>
      </c>
      <c r="C40">
        <v>88</v>
      </c>
      <c r="D40">
        <v>84</v>
      </c>
      <c r="E40">
        <v>79</v>
      </c>
      <c r="F40" t="s">
        <v>48</v>
      </c>
      <c r="G40" t="s">
        <v>38</v>
      </c>
      <c r="I40" t="str">
        <f t="shared" si="3"/>
        <v>Unggul</v>
      </c>
      <c r="J40" t="str">
        <f t="shared" si="4"/>
        <v>Unggul</v>
      </c>
      <c r="K40" t="str">
        <f t="shared" si="5"/>
        <v>Unggul</v>
      </c>
      <c r="L40" t="str">
        <f t="shared" si="6"/>
        <v>Baik</v>
      </c>
    </row>
    <row r="42" spans="1:12" x14ac:dyDescent="0.3">
      <c r="C42" t="s">
        <v>57</v>
      </c>
      <c r="D42" t="s">
        <v>59</v>
      </c>
      <c r="E42" t="s">
        <v>60</v>
      </c>
      <c r="F42" t="s">
        <v>61</v>
      </c>
    </row>
    <row r="43" spans="1:12" x14ac:dyDescent="0.3">
      <c r="A43" t="s">
        <v>72</v>
      </c>
      <c r="B43">
        <v>2</v>
      </c>
      <c r="C43">
        <v>1</v>
      </c>
      <c r="D43">
        <v>1</v>
      </c>
      <c r="E43">
        <v>0</v>
      </c>
      <c r="F43">
        <v>0</v>
      </c>
    </row>
    <row r="44" spans="1:12" x14ac:dyDescent="0.3">
      <c r="A44" t="s">
        <v>73</v>
      </c>
      <c r="B44">
        <v>2</v>
      </c>
      <c r="C44">
        <v>0</v>
      </c>
      <c r="D44">
        <v>2</v>
      </c>
      <c r="E44">
        <v>0</v>
      </c>
      <c r="F44">
        <v>0</v>
      </c>
    </row>
    <row r="46" spans="1:12" x14ac:dyDescent="0.3">
      <c r="A46" t="s">
        <v>74</v>
      </c>
      <c r="B46">
        <v>3</v>
      </c>
      <c r="C46" t="s">
        <v>57</v>
      </c>
      <c r="D46" t="s">
        <v>59</v>
      </c>
      <c r="E46" t="s">
        <v>60</v>
      </c>
      <c r="F46" t="s">
        <v>61</v>
      </c>
    </row>
    <row r="47" spans="1:12" x14ac:dyDescent="0.3">
      <c r="A47" t="s">
        <v>72</v>
      </c>
      <c r="B47">
        <v>1</v>
      </c>
      <c r="C47">
        <v>0</v>
      </c>
      <c r="D47">
        <v>1</v>
      </c>
      <c r="E47">
        <v>0</v>
      </c>
      <c r="F47">
        <v>0</v>
      </c>
    </row>
    <row r="48" spans="1:12" x14ac:dyDescent="0.3">
      <c r="A48" t="s">
        <v>73</v>
      </c>
      <c r="B48">
        <v>2</v>
      </c>
      <c r="C48">
        <v>0</v>
      </c>
      <c r="D48">
        <v>1</v>
      </c>
      <c r="E48">
        <v>1</v>
      </c>
      <c r="F48">
        <v>0</v>
      </c>
    </row>
  </sheetData>
  <autoFilter ref="A1:T40" xr:uid="{17BE6D08-6059-412B-9DE6-2002D09AED99}">
    <filterColumn colId="5">
      <filters>
        <filter val="Conventional"/>
      </filters>
    </filterColumn>
    <filterColumn colId="8">
      <filters>
        <filter val="Baik"/>
      </filters>
    </filterColumn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7414-CC81-4BEE-BF6F-2234ECF06136}">
  <dimension ref="A1:K25"/>
  <sheetViews>
    <sheetView zoomScale="101" zoomScaleNormal="115" workbookViewId="0">
      <pane ySplit="1" topLeftCell="A11" activePane="bottomLeft" state="frozen"/>
      <selection pane="bottomLeft" activeCell="L6" sqref="L6"/>
    </sheetView>
  </sheetViews>
  <sheetFormatPr defaultRowHeight="14.4" x14ac:dyDescent="0.3"/>
  <cols>
    <col min="1" max="1" width="4.33203125" customWidth="1"/>
    <col min="2" max="2" width="11.6640625" customWidth="1"/>
    <col min="3" max="3" width="7.21875" customWidth="1"/>
    <col min="4" max="4" width="5.5546875" customWidth="1"/>
    <col min="5" max="5" width="5.109375" customWidth="1"/>
    <col min="6" max="6" width="5.5546875" customWidth="1"/>
    <col min="7" max="7" width="5.88671875" customWidth="1"/>
    <col min="8" max="8" width="8" style="5" customWidth="1"/>
    <col min="9" max="9" width="14.109375" customWidth="1"/>
  </cols>
  <sheetData>
    <row r="1" spans="1:11" ht="28.8" x14ac:dyDescent="0.3">
      <c r="A1" s="6"/>
      <c r="B1" s="6"/>
      <c r="C1" s="7" t="s">
        <v>56</v>
      </c>
      <c r="D1" s="6" t="s">
        <v>58</v>
      </c>
      <c r="E1" s="6" t="s">
        <v>59</v>
      </c>
      <c r="F1" s="6" t="s">
        <v>60</v>
      </c>
      <c r="G1" s="6" t="s">
        <v>61</v>
      </c>
      <c r="H1" s="8" t="s">
        <v>62</v>
      </c>
      <c r="I1" s="6" t="s">
        <v>69</v>
      </c>
    </row>
    <row r="2" spans="1:11" x14ac:dyDescent="0.3">
      <c r="A2" t="s">
        <v>55</v>
      </c>
      <c r="C2">
        <v>39</v>
      </c>
      <c r="D2">
        <v>9</v>
      </c>
      <c r="E2">
        <v>10</v>
      </c>
      <c r="F2">
        <v>10</v>
      </c>
      <c r="G2">
        <v>10</v>
      </c>
      <c r="H2" s="5">
        <f>((-D2/C2)*IMLOG2(D2/C2)+((-E2/C2)*IMLOG2(E2/C2)+((-F2/C2)*IMLOG2(F2/C2)+((-G2/C2)*IMLOG2(G2/C2)))))</f>
        <v>1.9985517609237478</v>
      </c>
    </row>
    <row r="4" spans="1:11" x14ac:dyDescent="0.3">
      <c r="A4" t="s">
        <v>63</v>
      </c>
      <c r="I4">
        <f>($H$2)-(((C5/$C$2)*H5)+((C6/$C$2)*H6))</f>
        <v>0.52162825026305248</v>
      </c>
      <c r="K4">
        <f>MAX(I4:I22)</f>
        <v>0.99489783617841532</v>
      </c>
    </row>
    <row r="5" spans="1:11" x14ac:dyDescent="0.3">
      <c r="B5" t="s">
        <v>72</v>
      </c>
      <c r="C5">
        <v>22</v>
      </c>
      <c r="D5">
        <v>9</v>
      </c>
      <c r="E5">
        <v>9</v>
      </c>
      <c r="F5">
        <v>3</v>
      </c>
      <c r="G5">
        <v>1</v>
      </c>
      <c r="H5" s="5">
        <f>((-D5/C5)*IMLOG2(D5/C5)+((-E5/C5)*IMLOG2(E5/C5)+((-F5/C5)*IMLOG2(F5/C5)+((-G5/C5)*IMLOG2(G5/C5)))))</f>
        <v>1.6497253673588799</v>
      </c>
    </row>
    <row r="6" spans="1:11" x14ac:dyDescent="0.3">
      <c r="B6" t="s">
        <v>73</v>
      </c>
      <c r="C6">
        <v>17</v>
      </c>
      <c r="D6">
        <v>0</v>
      </c>
      <c r="E6">
        <v>1</v>
      </c>
      <c r="F6">
        <v>7</v>
      </c>
      <c r="G6">
        <v>9</v>
      </c>
      <c r="H6" s="5">
        <f>((-E6/C6)*IMLOG2(E6/C6)+((-F6/C6)*IMLOG2(F6/C6)+((-G6/C6)*IMLOG2(G6/C6))))</f>
        <v>1.2532975784630449</v>
      </c>
    </row>
    <row r="7" spans="1:11" x14ac:dyDescent="0.3">
      <c r="A7" t="s">
        <v>2</v>
      </c>
      <c r="I7">
        <f>($H$2)-(((C8/$C$2)*H8)+((C9/$C$2)*H9))</f>
        <v>8.8509526398544258E-2</v>
      </c>
    </row>
    <row r="8" spans="1:11" x14ac:dyDescent="0.3">
      <c r="B8" t="s">
        <v>72</v>
      </c>
      <c r="C8">
        <v>12</v>
      </c>
      <c r="D8">
        <v>2</v>
      </c>
      <c r="E8">
        <v>4</v>
      </c>
      <c r="F8">
        <v>1</v>
      </c>
      <c r="G8">
        <v>5</v>
      </c>
      <c r="H8" s="5">
        <f>((-D8/C8)*IMLOG2(D8/C8)+((-E8/C8)*IMLOG2(E8/C8)+((-F8/C8)*IMLOG2(F8/C8)+((-G8/C8)*IMLOG2(G8/C8)))))</f>
        <v>1.7841591278514224</v>
      </c>
    </row>
    <row r="9" spans="1:11" x14ac:dyDescent="0.3">
      <c r="B9" t="s">
        <v>73</v>
      </c>
      <c r="C9">
        <v>27</v>
      </c>
      <c r="D9">
        <v>7</v>
      </c>
      <c r="E9">
        <v>6</v>
      </c>
      <c r="F9">
        <v>9</v>
      </c>
      <c r="G9">
        <v>5</v>
      </c>
      <c r="H9" s="5">
        <f t="shared" ref="H9" si="0">((-D9/C9)*IMLOG2(D9/C9)+((-E9/C9)*IMLOG2(E9/C9)+((-F9/C9)*IMLOG2(F9/C9)+((-G9/C9)*IMLOG2(G9/C9)))))</f>
        <v>1.9659902819357729</v>
      </c>
    </row>
    <row r="10" spans="1:11" x14ac:dyDescent="0.3">
      <c r="A10" t="s">
        <v>65</v>
      </c>
      <c r="I10">
        <f>($H$2)-(((C11/$C$2)*H11)+((C12/$C$2)*H12))</f>
        <v>7.5290671505144235E-2</v>
      </c>
    </row>
    <row r="11" spans="1:11" x14ac:dyDescent="0.3">
      <c r="B11" t="s">
        <v>72</v>
      </c>
      <c r="C11">
        <v>22</v>
      </c>
      <c r="D11">
        <v>6</v>
      </c>
      <c r="E11">
        <v>7</v>
      </c>
      <c r="F11">
        <v>3</v>
      </c>
      <c r="G11">
        <v>6</v>
      </c>
      <c r="H11" s="5">
        <f t="shared" ref="H11:H15" si="1">((-D11/C11)*IMLOG2(D11/C11)+((-E11/C11)*IMLOG2(E11/C11)+((-F11/C11)*IMLOG2(F11/C11)+((-G11/C11)*IMLOG2(G11/C11)))))</f>
        <v>1.9400715293090873</v>
      </c>
    </row>
    <row r="12" spans="1:11" x14ac:dyDescent="0.3">
      <c r="B12" t="s">
        <v>73</v>
      </c>
      <c r="C12">
        <v>17</v>
      </c>
      <c r="D12">
        <v>3</v>
      </c>
      <c r="E12">
        <v>3</v>
      </c>
      <c r="F12">
        <v>7</v>
      </c>
      <c r="G12">
        <v>4</v>
      </c>
      <c r="H12" s="5">
        <f t="shared" si="1"/>
        <v>1.9015064025015072</v>
      </c>
    </row>
    <row r="13" spans="1:11" x14ac:dyDescent="0.3">
      <c r="A13" t="s">
        <v>66</v>
      </c>
      <c r="I13">
        <f>($H$2)-(((C14/$C$2)*H14)+((C15/$C$2)*H15))</f>
        <v>9.2860293396805682E-2</v>
      </c>
    </row>
    <row r="14" spans="1:11" x14ac:dyDescent="0.3">
      <c r="B14" t="s">
        <v>72</v>
      </c>
      <c r="C14">
        <v>14</v>
      </c>
      <c r="D14">
        <v>6</v>
      </c>
      <c r="E14">
        <v>3</v>
      </c>
      <c r="F14">
        <v>3</v>
      </c>
      <c r="G14">
        <v>2</v>
      </c>
      <c r="H14" s="5">
        <f t="shared" si="1"/>
        <v>1.8773870642966142</v>
      </c>
    </row>
    <row r="15" spans="1:11" x14ac:dyDescent="0.3">
      <c r="B15" t="s">
        <v>73</v>
      </c>
      <c r="C15">
        <v>25</v>
      </c>
      <c r="D15">
        <v>3</v>
      </c>
      <c r="E15">
        <v>7</v>
      </c>
      <c r="F15">
        <v>7</v>
      </c>
      <c r="G15">
        <v>8</v>
      </c>
      <c r="H15" s="5">
        <f t="shared" si="1"/>
        <v>1.9215419333359258</v>
      </c>
    </row>
    <row r="16" spans="1:11" x14ac:dyDescent="0.3">
      <c r="A16" t="s">
        <v>68</v>
      </c>
    </row>
    <row r="17" spans="1:10" x14ac:dyDescent="0.3">
      <c r="B17" t="s">
        <v>49</v>
      </c>
      <c r="C17">
        <v>9</v>
      </c>
      <c r="D17">
        <v>0</v>
      </c>
      <c r="E17">
        <v>2</v>
      </c>
      <c r="F17">
        <v>7</v>
      </c>
      <c r="G17">
        <v>0</v>
      </c>
      <c r="H17" s="5">
        <f>((-E17/C17)*IMLOG2(E17/C17)+((-F17/C17)*IMLOG2(F17/C17)))</f>
        <v>0.76420450650861949</v>
      </c>
      <c r="I17">
        <f>($H$2)-((((C17/$C$2)*H17)+((C18/$C$2)*H18)+((C19/$C$2)*H19)+((C20/$C$2)*H20)+((C21/$C$2)*H21)+((C22/$C$2)*H22)))</f>
        <v>0.99489783617841532</v>
      </c>
    </row>
    <row r="18" spans="1:10" x14ac:dyDescent="0.3">
      <c r="B18" t="s">
        <v>51</v>
      </c>
      <c r="C18">
        <v>6</v>
      </c>
      <c r="D18">
        <v>1</v>
      </c>
      <c r="E18">
        <v>5</v>
      </c>
      <c r="F18">
        <v>0</v>
      </c>
      <c r="G18">
        <v>0</v>
      </c>
      <c r="H18" s="5">
        <f>((-D18/C18)*IMLOG2(D18/C18)+((-E18/C18)*IMLOG2(E18/C18)))</f>
        <v>0.650022421648355</v>
      </c>
    </row>
    <row r="19" spans="1:10" x14ac:dyDescent="0.3">
      <c r="B19" t="s">
        <v>48</v>
      </c>
      <c r="C19">
        <v>12</v>
      </c>
      <c r="D19">
        <v>6</v>
      </c>
      <c r="E19">
        <v>0</v>
      </c>
      <c r="F19">
        <v>1</v>
      </c>
      <c r="G19">
        <v>5</v>
      </c>
      <c r="H19" s="5">
        <f>((-D19/C19)*IMLOG2(D19/C19)+((-F19/C19)*IMLOG2(F19/C19)+((-G19/C19)*IMLOG2(G19/C19))))</f>
        <v>1.3250112108241758</v>
      </c>
    </row>
    <row r="20" spans="1:10" x14ac:dyDescent="0.3">
      <c r="B20" t="s">
        <v>67</v>
      </c>
      <c r="C20">
        <v>2</v>
      </c>
      <c r="D20">
        <v>1</v>
      </c>
      <c r="E20">
        <v>0</v>
      </c>
      <c r="F20">
        <v>1</v>
      </c>
      <c r="G20">
        <v>0</v>
      </c>
      <c r="H20" s="5">
        <f>((-D20/C20)*IMLOG2(D20/C20)+((-F20/C20)*IMLOG2(F20/C20)))</f>
        <v>1</v>
      </c>
    </row>
    <row r="21" spans="1:10" x14ac:dyDescent="0.3">
      <c r="B21" t="s">
        <v>52</v>
      </c>
      <c r="C21">
        <v>5</v>
      </c>
      <c r="D21">
        <v>0</v>
      </c>
      <c r="E21">
        <v>0</v>
      </c>
      <c r="F21">
        <v>1</v>
      </c>
      <c r="G21">
        <v>4</v>
      </c>
      <c r="H21" s="5">
        <f>((-F21/C21)*IMLOG2(F21/C21)+((-G21/C21)*IMLOG2(G21/C21)))</f>
        <v>0.72192809488736165</v>
      </c>
    </row>
    <row r="22" spans="1:10" x14ac:dyDescent="0.3">
      <c r="B22" t="s">
        <v>50</v>
      </c>
      <c r="C22">
        <v>5</v>
      </c>
      <c r="D22">
        <v>1</v>
      </c>
      <c r="E22">
        <v>3</v>
      </c>
      <c r="F22">
        <v>0</v>
      </c>
      <c r="G22">
        <v>1</v>
      </c>
      <c r="H22" s="5">
        <f>((-D22/C22)*IMLOG2(D22/C22)+((-E22/C22)*IMLOG2(E22/C22)+((-G22/C22)*IMLOG2(G22/C22))))</f>
        <v>1.3709505944546676</v>
      </c>
    </row>
    <row r="24" spans="1:10" x14ac:dyDescent="0.3">
      <c r="A24" s="9" t="s">
        <v>70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3">
      <c r="A25" s="2"/>
      <c r="B25" s="2"/>
      <c r="C25" s="1"/>
      <c r="D25" s="1"/>
      <c r="E25" s="1"/>
      <c r="F25" s="1"/>
      <c r="G25" s="1"/>
      <c r="I25" s="1"/>
      <c r="J25" s="1"/>
    </row>
  </sheetData>
  <mergeCells count="1">
    <mergeCell ref="A24:J24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F6F2B-F7AD-4A2E-96CD-3B59498863B0}">
  <dimension ref="A1:J27"/>
  <sheetViews>
    <sheetView workbookViewId="0">
      <pane ySplit="1" topLeftCell="A2" activePane="bottomLeft" state="frozen"/>
      <selection pane="bottomLeft" activeCell="I8" sqref="I8"/>
    </sheetView>
  </sheetViews>
  <sheetFormatPr defaultColWidth="14.109375" defaultRowHeight="14.4" x14ac:dyDescent="0.3"/>
  <cols>
    <col min="1" max="1" width="4.5546875" customWidth="1"/>
    <col min="2" max="2" width="7.109375" customWidth="1"/>
    <col min="3" max="3" width="6.77734375" customWidth="1"/>
    <col min="4" max="4" width="5.88671875" customWidth="1"/>
    <col min="5" max="5" width="6.33203125" customWidth="1"/>
    <col min="6" max="6" width="6" customWidth="1"/>
    <col min="7" max="7" width="6.77734375" customWidth="1"/>
    <col min="8" max="8" width="8.5546875" customWidth="1"/>
    <col min="9" max="9" width="7.5546875" customWidth="1"/>
  </cols>
  <sheetData>
    <row r="1" spans="1:10" ht="26.4" customHeight="1" x14ac:dyDescent="0.3">
      <c r="A1" s="3"/>
      <c r="B1" s="3"/>
      <c r="C1" s="4" t="s">
        <v>56</v>
      </c>
      <c r="D1" s="3" t="s">
        <v>58</v>
      </c>
      <c r="E1" s="3" t="s">
        <v>59</v>
      </c>
      <c r="F1" s="3" t="s">
        <v>60</v>
      </c>
      <c r="G1" s="3" t="s">
        <v>61</v>
      </c>
      <c r="H1" s="3" t="s">
        <v>62</v>
      </c>
      <c r="I1" s="3" t="s">
        <v>69</v>
      </c>
    </row>
    <row r="2" spans="1:10" x14ac:dyDescent="0.3">
      <c r="A2" s="10" t="s">
        <v>49</v>
      </c>
      <c r="B2" s="10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t="s">
        <v>55</v>
      </c>
      <c r="C3">
        <v>9</v>
      </c>
      <c r="D3">
        <v>0</v>
      </c>
      <c r="E3">
        <v>2</v>
      </c>
      <c r="F3">
        <v>7</v>
      </c>
      <c r="G3">
        <v>0</v>
      </c>
      <c r="H3">
        <f>((-E3/C3)*IMLOG2(E3/C3)+((-F3/C3)*IMLOG2(F3/C3)))</f>
        <v>0.76420450650861949</v>
      </c>
      <c r="J3" s="1"/>
    </row>
    <row r="4" spans="1:10" x14ac:dyDescent="0.3">
      <c r="J4" s="1"/>
    </row>
    <row r="5" spans="1:10" x14ac:dyDescent="0.3">
      <c r="A5" t="s">
        <v>63</v>
      </c>
      <c r="I5">
        <f>($H$3)-(((C6/$C$3)*H6)+((C7/$C$3)*H7))</f>
        <v>0.45810589515712263</v>
      </c>
      <c r="J5" s="1"/>
    </row>
    <row r="6" spans="1:10" x14ac:dyDescent="0.3">
      <c r="B6" t="s">
        <v>72</v>
      </c>
      <c r="C6">
        <v>3</v>
      </c>
      <c r="D6">
        <v>0</v>
      </c>
      <c r="E6">
        <v>2</v>
      </c>
      <c r="F6">
        <v>1</v>
      </c>
      <c r="G6">
        <v>0</v>
      </c>
      <c r="H6">
        <f>((-E6/C6)*IMLOG2(E6/C6)+((-F6/C6)*IMLOG2(F6/C6)))</f>
        <v>0.91829583405449056</v>
      </c>
      <c r="J6" s="1"/>
    </row>
    <row r="7" spans="1:10" x14ac:dyDescent="0.3">
      <c r="B7" t="s">
        <v>73</v>
      </c>
      <c r="C7">
        <v>6</v>
      </c>
      <c r="D7">
        <v>0</v>
      </c>
      <c r="E7">
        <v>0</v>
      </c>
      <c r="F7">
        <v>6</v>
      </c>
      <c r="G7">
        <v>0</v>
      </c>
      <c r="H7">
        <f>((-F7/C7)*IMLOG2(F7/C7))</f>
        <v>0</v>
      </c>
      <c r="J7" s="1"/>
    </row>
    <row r="8" spans="1:10" x14ac:dyDescent="0.3">
      <c r="A8" t="s">
        <v>2</v>
      </c>
      <c r="I8">
        <f>($H$3)-(((C9/$C$3)*H9)+((C10/$C$3)*H10))</f>
        <v>8.1792345389032017E-2</v>
      </c>
      <c r="J8" s="1"/>
    </row>
    <row r="9" spans="1:10" x14ac:dyDescent="0.3">
      <c r="B9" t="s">
        <v>72</v>
      </c>
      <c r="C9">
        <v>2</v>
      </c>
      <c r="D9">
        <v>0</v>
      </c>
      <c r="E9">
        <v>1</v>
      </c>
      <c r="F9">
        <v>1</v>
      </c>
      <c r="G9">
        <v>0</v>
      </c>
      <c r="H9">
        <f>((-E9/C9)*IMLOG2(E9/C9)+((-F9/C9)*IMLOG2(F9/C9)))</f>
        <v>1</v>
      </c>
      <c r="J9" s="1"/>
    </row>
    <row r="10" spans="1:10" x14ac:dyDescent="0.3">
      <c r="B10" t="s">
        <v>73</v>
      </c>
      <c r="C10">
        <v>7</v>
      </c>
      <c r="D10">
        <v>0</v>
      </c>
      <c r="E10">
        <v>1</v>
      </c>
      <c r="F10">
        <v>6</v>
      </c>
      <c r="G10">
        <v>0</v>
      </c>
      <c r="H10">
        <f>((-E10/C10)*IMLOG2(E10/C10)+((-F10/C10)*IMLOG2(F10/C10)))</f>
        <v>0.59167277858232681</v>
      </c>
      <c r="J10" s="1"/>
    </row>
    <row r="11" spans="1:10" x14ac:dyDescent="0.3">
      <c r="A11" t="s">
        <v>65</v>
      </c>
      <c r="I11">
        <f>($H$3)-(((C12/$C$3)*H12)+((C13/$C$3)*H13))</f>
        <v>2.4757614058219302E-2</v>
      </c>
      <c r="J11" s="1"/>
    </row>
    <row r="12" spans="1:10" x14ac:dyDescent="0.3">
      <c r="B12" t="s">
        <v>72</v>
      </c>
      <c r="C12">
        <v>3</v>
      </c>
      <c r="D12">
        <v>0</v>
      </c>
      <c r="E12">
        <v>1</v>
      </c>
      <c r="F12">
        <v>2</v>
      </c>
      <c r="G12">
        <v>0</v>
      </c>
      <c r="H12">
        <f>((-E12/C12)*IMLOG2(E12/C12)+((-F12/C12)*IMLOG2(F12/C12)))</f>
        <v>0.91829583405449056</v>
      </c>
      <c r="J12" s="1"/>
    </row>
    <row r="13" spans="1:10" x14ac:dyDescent="0.3">
      <c r="B13" t="s">
        <v>73</v>
      </c>
      <c r="C13">
        <v>6</v>
      </c>
      <c r="D13">
        <v>0</v>
      </c>
      <c r="E13">
        <v>1</v>
      </c>
      <c r="F13">
        <v>5</v>
      </c>
      <c r="G13">
        <v>0</v>
      </c>
      <c r="H13">
        <f>((-E13/C13)*IMLOG2(E13/C13)+((-F13/C13)*IMLOG2(F13/C13)))</f>
        <v>0.650022421648355</v>
      </c>
      <c r="J13" s="1"/>
    </row>
    <row r="14" spans="1:10" x14ac:dyDescent="0.3">
      <c r="A14" t="s">
        <v>66</v>
      </c>
      <c r="I14">
        <f>($H$3)-(((C15/$C$3)*H15)+((C16/$C$3)*H16))</f>
        <v>8.1792345389032017E-2</v>
      </c>
      <c r="J14" s="1"/>
    </row>
    <row r="15" spans="1:10" x14ac:dyDescent="0.3">
      <c r="B15" t="s">
        <v>72</v>
      </c>
      <c r="C15">
        <v>2</v>
      </c>
      <c r="D15">
        <v>0</v>
      </c>
      <c r="E15">
        <v>1</v>
      </c>
      <c r="F15">
        <v>1</v>
      </c>
      <c r="G15">
        <v>0</v>
      </c>
      <c r="H15">
        <f>((-E15/C15)*IMLOG2(E15/C15)+((-F15/C15)*IMLOG2(F15/C15)))</f>
        <v>1</v>
      </c>
      <c r="J15" s="1"/>
    </row>
    <row r="16" spans="1:10" x14ac:dyDescent="0.3">
      <c r="B16" t="s">
        <v>73</v>
      </c>
      <c r="C16">
        <v>7</v>
      </c>
      <c r="D16">
        <v>0</v>
      </c>
      <c r="E16">
        <v>1</v>
      </c>
      <c r="F16">
        <v>6</v>
      </c>
      <c r="G16">
        <v>0</v>
      </c>
      <c r="H16">
        <f>((-E16/C16)*IMLOG2(E16/C16)+((-F16/C16)*IMLOG2(F16/C16)))</f>
        <v>0.59167277858232681</v>
      </c>
      <c r="J16" s="1"/>
    </row>
    <row r="19" spans="1:10" x14ac:dyDescent="0.3">
      <c r="A19" s="10"/>
      <c r="B19" s="10"/>
      <c r="C19" s="12"/>
      <c r="D19" s="12"/>
      <c r="E19" s="12"/>
      <c r="F19" s="12"/>
      <c r="G19" s="12"/>
      <c r="H19" s="12"/>
      <c r="I19" s="12"/>
      <c r="J19" s="12"/>
    </row>
    <row r="20" spans="1:10" x14ac:dyDescent="0.3">
      <c r="J20" s="1"/>
    </row>
    <row r="21" spans="1:10" x14ac:dyDescent="0.3">
      <c r="J21" s="1"/>
    </row>
    <row r="22" spans="1:10" x14ac:dyDescent="0.3">
      <c r="J22" s="1"/>
    </row>
    <row r="23" spans="1:10" x14ac:dyDescent="0.3">
      <c r="J23" s="1"/>
    </row>
    <row r="24" spans="1:10" x14ac:dyDescent="0.3">
      <c r="J24" s="1"/>
    </row>
    <row r="25" spans="1:10" x14ac:dyDescent="0.3">
      <c r="J25" s="1"/>
    </row>
    <row r="26" spans="1:10" x14ac:dyDescent="0.3">
      <c r="J26" s="1"/>
    </row>
    <row r="27" spans="1:10" x14ac:dyDescent="0.3">
      <c r="J27" s="1"/>
    </row>
  </sheetData>
  <mergeCells count="4">
    <mergeCell ref="A2:B2"/>
    <mergeCell ref="C2:J2"/>
    <mergeCell ref="A19:B19"/>
    <mergeCell ref="C19:J19"/>
  </mergeCells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8D50-7CC0-4F8D-8D20-7648FAFE506E}">
  <dimension ref="A1:I16"/>
  <sheetViews>
    <sheetView workbookViewId="0">
      <pane ySplit="1" topLeftCell="A2" activePane="bottomLeft" state="frozen"/>
      <selection pane="bottomLeft" activeCell="J15" sqref="J15"/>
    </sheetView>
  </sheetViews>
  <sheetFormatPr defaultColWidth="6.109375" defaultRowHeight="14.4" x14ac:dyDescent="0.3"/>
  <cols>
    <col min="3" max="3" width="7.5546875" customWidth="1"/>
    <col min="8" max="8" width="7.109375" customWidth="1"/>
  </cols>
  <sheetData>
    <row r="1" spans="1:9" ht="27" customHeight="1" x14ac:dyDescent="0.3">
      <c r="A1" s="6"/>
      <c r="B1" s="6"/>
      <c r="C1" s="7" t="s">
        <v>56</v>
      </c>
      <c r="D1" s="6" t="s">
        <v>58</v>
      </c>
      <c r="E1" s="6" t="s">
        <v>59</v>
      </c>
      <c r="F1" s="6" t="s">
        <v>60</v>
      </c>
      <c r="G1" s="6" t="s">
        <v>61</v>
      </c>
      <c r="H1" s="6" t="s">
        <v>62</v>
      </c>
      <c r="I1" s="6" t="s">
        <v>69</v>
      </c>
    </row>
    <row r="2" spans="1:9" x14ac:dyDescent="0.3">
      <c r="A2" s="10" t="s">
        <v>51</v>
      </c>
      <c r="B2" s="10"/>
    </row>
    <row r="3" spans="1:9" x14ac:dyDescent="0.3">
      <c r="A3" t="s">
        <v>55</v>
      </c>
      <c r="C3">
        <v>6</v>
      </c>
      <c r="D3">
        <v>1</v>
      </c>
      <c r="E3">
        <v>5</v>
      </c>
      <c r="F3">
        <v>0</v>
      </c>
      <c r="G3">
        <v>0</v>
      </c>
      <c r="H3">
        <f>((-D3/C3)*IMLOG2(D3/C3)+((-E3/C3)*IMLOG2(E3/C3)))</f>
        <v>0.650022421648355</v>
      </c>
    </row>
    <row r="5" spans="1:9" x14ac:dyDescent="0.3">
      <c r="A5" t="s">
        <v>63</v>
      </c>
      <c r="I5">
        <f>($H$3)-(((C6/$C$3)*H6)+((C7/$C$3)*H7))</f>
        <v>0.10917033867559978</v>
      </c>
    </row>
    <row r="6" spans="1:9" x14ac:dyDescent="0.3">
      <c r="B6" t="s">
        <v>72</v>
      </c>
      <c r="C6">
        <v>4</v>
      </c>
      <c r="D6">
        <v>1</v>
      </c>
      <c r="E6">
        <v>3</v>
      </c>
      <c r="F6">
        <v>0</v>
      </c>
      <c r="G6">
        <v>0</v>
      </c>
      <c r="H6">
        <f>((-D6/C6)*IMLOG2(D6/C6)+((-E6/C6)*IMLOG2(E6/C6)))</f>
        <v>0.81127812445913294</v>
      </c>
    </row>
    <row r="7" spans="1:9" x14ac:dyDescent="0.3">
      <c r="B7" t="s">
        <v>73</v>
      </c>
      <c r="C7">
        <v>2</v>
      </c>
      <c r="D7">
        <v>0</v>
      </c>
      <c r="E7">
        <v>2</v>
      </c>
      <c r="F7">
        <v>0</v>
      </c>
      <c r="G7">
        <v>0</v>
      </c>
      <c r="H7">
        <f>((-E7/C7)*IMLOG2(E7/C7))</f>
        <v>0</v>
      </c>
    </row>
    <row r="8" spans="1:9" x14ac:dyDescent="0.3">
      <c r="A8" t="s">
        <v>2</v>
      </c>
      <c r="I8">
        <f>($H$3)-(((C9/$C$3)*H9)+((C10/$C$3)*H10))</f>
        <v>0.10917033867559978</v>
      </c>
    </row>
    <row r="9" spans="1:9" x14ac:dyDescent="0.3">
      <c r="B9" t="s">
        <v>72</v>
      </c>
      <c r="C9">
        <v>2</v>
      </c>
      <c r="D9">
        <v>0</v>
      </c>
      <c r="E9">
        <v>2</v>
      </c>
      <c r="F9">
        <v>0</v>
      </c>
      <c r="G9">
        <v>0</v>
      </c>
      <c r="H9">
        <f>((-E9/C9)*IMLOG2(E9/C9))</f>
        <v>0</v>
      </c>
    </row>
    <row r="10" spans="1:9" x14ac:dyDescent="0.3">
      <c r="B10" t="s">
        <v>73</v>
      </c>
      <c r="C10">
        <v>4</v>
      </c>
      <c r="D10">
        <v>1</v>
      </c>
      <c r="E10">
        <v>3</v>
      </c>
      <c r="F10">
        <v>0</v>
      </c>
      <c r="G10">
        <v>0</v>
      </c>
      <c r="H10">
        <f>((-D10/C10)*IMLOG2(D10/C10)+((-E10/C10)*IMLOG2(E10/C10)))</f>
        <v>0.81127812445913294</v>
      </c>
    </row>
    <row r="11" spans="1:9" x14ac:dyDescent="0.3">
      <c r="A11" t="s">
        <v>65</v>
      </c>
      <c r="I11">
        <f>($H$3)-(((C12/$C$3)*H12)+((C13/$C$3)*H13))</f>
        <v>0.10917033867559978</v>
      </c>
    </row>
    <row r="12" spans="1:9" x14ac:dyDescent="0.3">
      <c r="B12" t="s">
        <v>72</v>
      </c>
      <c r="C12">
        <v>4</v>
      </c>
      <c r="D12">
        <v>1</v>
      </c>
      <c r="E12">
        <v>3</v>
      </c>
      <c r="F12">
        <v>0</v>
      </c>
      <c r="G12">
        <v>0</v>
      </c>
      <c r="H12">
        <f>((-D12/C12)*IMLOG2(D12/C12)+((-E12/C12)*IMLOG2(E12/C12)))</f>
        <v>0.81127812445913294</v>
      </c>
    </row>
    <row r="13" spans="1:9" x14ac:dyDescent="0.3">
      <c r="B13" t="s">
        <v>73</v>
      </c>
      <c r="C13">
        <v>2</v>
      </c>
      <c r="D13">
        <v>0</v>
      </c>
      <c r="E13">
        <v>2</v>
      </c>
      <c r="F13">
        <v>0</v>
      </c>
      <c r="G13">
        <v>0</v>
      </c>
      <c r="H13">
        <f>((-E13/C13)*IMLOG2(E13/C13))</f>
        <v>0</v>
      </c>
    </row>
    <row r="14" spans="1:9" x14ac:dyDescent="0.3">
      <c r="A14" t="s">
        <v>66</v>
      </c>
      <c r="I14">
        <f>($H$3)-(((C15/$C$3)*H15)+((C16/$C$3)*H16))</f>
        <v>0.31668908831502168</v>
      </c>
    </row>
    <row r="15" spans="1:9" x14ac:dyDescent="0.3">
      <c r="B15" t="s">
        <v>72</v>
      </c>
      <c r="C15">
        <v>2</v>
      </c>
      <c r="D15">
        <v>1</v>
      </c>
      <c r="E15">
        <v>1</v>
      </c>
      <c r="F15">
        <v>0</v>
      </c>
      <c r="G15">
        <v>0</v>
      </c>
      <c r="H15">
        <f>((-D15/C15)*IMLOG2(D15/C15)+((-E15/C15)*IMLOG2(E15/C15)))</f>
        <v>1</v>
      </c>
    </row>
    <row r="16" spans="1:9" x14ac:dyDescent="0.3">
      <c r="B16" t="s">
        <v>73</v>
      </c>
      <c r="C16">
        <v>4</v>
      </c>
      <c r="D16">
        <v>0</v>
      </c>
      <c r="E16">
        <v>4</v>
      </c>
      <c r="F16">
        <v>0</v>
      </c>
      <c r="G16">
        <v>0</v>
      </c>
      <c r="H16">
        <f>((-E16/C16)*IMLOG2(E16/C16))</f>
        <v>0</v>
      </c>
    </row>
  </sheetData>
  <mergeCells count="1"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6F064-0574-4721-8244-47C8160012DB}">
  <dimension ref="A1:I27"/>
  <sheetViews>
    <sheetView workbookViewId="0">
      <pane ySplit="1" topLeftCell="A2" activePane="bottomLeft" state="frozen"/>
      <selection pane="bottomLeft" activeCell="I8" sqref="I8"/>
    </sheetView>
  </sheetViews>
  <sheetFormatPr defaultColWidth="6.88671875" defaultRowHeight="14.4" x14ac:dyDescent="0.3"/>
  <sheetData>
    <row r="1" spans="1:9" ht="26.4" customHeight="1" x14ac:dyDescent="0.3">
      <c r="A1" s="3"/>
      <c r="B1" s="3"/>
      <c r="C1" s="4" t="s">
        <v>56</v>
      </c>
      <c r="D1" s="3" t="s">
        <v>58</v>
      </c>
      <c r="E1" s="3" t="s">
        <v>59</v>
      </c>
      <c r="F1" s="3" t="s">
        <v>60</v>
      </c>
      <c r="G1" s="3" t="s">
        <v>61</v>
      </c>
      <c r="H1" s="3" t="s">
        <v>62</v>
      </c>
      <c r="I1" s="3" t="s">
        <v>69</v>
      </c>
    </row>
    <row r="2" spans="1:9" x14ac:dyDescent="0.3">
      <c r="A2" s="10" t="s">
        <v>48</v>
      </c>
      <c r="B2" s="10"/>
    </row>
    <row r="3" spans="1:9" x14ac:dyDescent="0.3">
      <c r="A3" t="s">
        <v>55</v>
      </c>
      <c r="C3">
        <v>12</v>
      </c>
      <c r="D3">
        <v>6</v>
      </c>
      <c r="E3">
        <v>0</v>
      </c>
      <c r="F3">
        <v>1</v>
      </c>
      <c r="G3">
        <v>5</v>
      </c>
      <c r="H3">
        <f>((-D3/C3)*IMLOG2(D3/C3)+((-F3/C3)*IMLOG2(F3/C3)+((-G3/C3)*IMLOG2(G3/C3))))</f>
        <v>1.3250112108241758</v>
      </c>
    </row>
    <row r="4" spans="1:9" x14ac:dyDescent="0.3">
      <c r="A4" t="s">
        <v>63</v>
      </c>
      <c r="I4">
        <f>$H$3-((C5/$C$3)*H5)-((C6/$C$3)*H6)</f>
        <v>0.65485754582697497</v>
      </c>
    </row>
    <row r="5" spans="1:9" x14ac:dyDescent="0.3">
      <c r="B5" t="s">
        <v>72</v>
      </c>
      <c r="C5">
        <v>5</v>
      </c>
      <c r="D5">
        <v>5</v>
      </c>
      <c r="E5">
        <v>0</v>
      </c>
      <c r="F5">
        <v>0</v>
      </c>
      <c r="G5">
        <v>0</v>
      </c>
      <c r="H5">
        <f>((-D5/C5)*IMLOG2(D5/C5))</f>
        <v>0</v>
      </c>
    </row>
    <row r="6" spans="1:9" x14ac:dyDescent="0.3">
      <c r="B6" t="s">
        <v>73</v>
      </c>
      <c r="C6">
        <v>7</v>
      </c>
      <c r="D6">
        <v>1</v>
      </c>
      <c r="E6">
        <v>0</v>
      </c>
      <c r="F6">
        <v>1</v>
      </c>
      <c r="G6">
        <v>5</v>
      </c>
      <c r="H6">
        <f>((-D6/C6)*IMLOG2(D6/C6)+((-F6/C6)*IMLOG2(F6/C6)+((-G6/C6)*IMLOG2(G6/C6))))</f>
        <v>1.1488348542809157</v>
      </c>
    </row>
    <row r="7" spans="1:9" x14ac:dyDescent="0.3">
      <c r="A7" t="s">
        <v>2</v>
      </c>
      <c r="I7">
        <f>$H$3-((C8/$C$3)*H8)-((C9/$C$3)*H9)</f>
        <v>0.22125183600446585</v>
      </c>
    </row>
    <row r="8" spans="1:9" x14ac:dyDescent="0.3">
      <c r="B8" t="s">
        <v>72</v>
      </c>
      <c r="C8">
        <v>4</v>
      </c>
      <c r="D8">
        <v>2</v>
      </c>
      <c r="E8">
        <v>0</v>
      </c>
      <c r="F8">
        <v>0</v>
      </c>
      <c r="G8">
        <v>2</v>
      </c>
      <c r="H8">
        <f>((-D8/C8)*IMLOG2(D8/C8))</f>
        <v>0.5</v>
      </c>
    </row>
    <row r="9" spans="1:9" x14ac:dyDescent="0.3">
      <c r="B9" t="s">
        <v>73</v>
      </c>
      <c r="C9">
        <v>8</v>
      </c>
      <c r="D9">
        <v>4</v>
      </c>
      <c r="E9">
        <v>0</v>
      </c>
      <c r="F9">
        <v>1</v>
      </c>
      <c r="G9">
        <v>3</v>
      </c>
      <c r="H9">
        <f>((-D9/C9)*IMLOG2(D9/C9)+((-F9/C9)*IMLOG2(F9/C9)+((-G9/C9)*IMLOG2(G9/C9))))</f>
        <v>1.4056390622295649</v>
      </c>
    </row>
    <row r="10" spans="1:9" x14ac:dyDescent="0.3">
      <c r="A10" t="s">
        <v>65</v>
      </c>
      <c r="I10">
        <f>$H$3-((C11/$C$3)*H11)-((C12/$C$3)*H12)</f>
        <v>0.45914791702724322</v>
      </c>
    </row>
    <row r="11" spans="1:9" x14ac:dyDescent="0.3">
      <c r="B11" t="s">
        <v>72</v>
      </c>
      <c r="C11">
        <v>4</v>
      </c>
      <c r="D11">
        <v>4</v>
      </c>
      <c r="E11">
        <v>0</v>
      </c>
      <c r="F11">
        <v>0</v>
      </c>
      <c r="G11">
        <v>0</v>
      </c>
      <c r="H11">
        <f>((-D11/C11)*IMLOG2(D11/C11))</f>
        <v>0</v>
      </c>
    </row>
    <row r="12" spans="1:9" x14ac:dyDescent="0.3">
      <c r="B12" t="s">
        <v>73</v>
      </c>
      <c r="C12">
        <v>8</v>
      </c>
      <c r="D12">
        <v>2</v>
      </c>
      <c r="E12">
        <v>0</v>
      </c>
      <c r="F12">
        <v>1</v>
      </c>
      <c r="G12">
        <v>5</v>
      </c>
      <c r="H12">
        <f>((-D12/C12)*IMLOG2(D12/C12)+((-F12/C12)*IMLOG2(F12/C12)+((-G12/C12)*IMLOG2(G12/C12))))</f>
        <v>1.2987949406953989</v>
      </c>
    </row>
    <row r="13" spans="1:9" x14ac:dyDescent="0.3">
      <c r="A13" t="s">
        <v>66</v>
      </c>
      <c r="I13">
        <f>$H$3-((C14/$C$3)*H14)-((C15/$C$3)*H15)</f>
        <v>0.17906538378141712</v>
      </c>
    </row>
    <row r="14" spans="1:9" x14ac:dyDescent="0.3">
      <c r="B14" t="s">
        <v>72</v>
      </c>
      <c r="C14">
        <v>5</v>
      </c>
      <c r="D14">
        <v>3</v>
      </c>
      <c r="E14">
        <v>0</v>
      </c>
      <c r="F14">
        <v>1</v>
      </c>
      <c r="G14">
        <v>1</v>
      </c>
      <c r="H14">
        <f>((-D14/C14)*IMLOG2(D14/C14)+((-F14/C14)*IMLOG2(F14/C14)+((-G14/C14)*IMLOG2(G14/C14))))</f>
        <v>1.3709505944546676</v>
      </c>
    </row>
    <row r="15" spans="1:9" x14ac:dyDescent="0.3">
      <c r="B15" t="s">
        <v>73</v>
      </c>
      <c r="C15">
        <v>7</v>
      </c>
      <c r="D15">
        <v>3</v>
      </c>
      <c r="E15">
        <v>0</v>
      </c>
      <c r="F15">
        <v>0</v>
      </c>
      <c r="G15">
        <v>4</v>
      </c>
      <c r="H15">
        <f>((-D15/C15)*IMLOG2(D15/C15)+((-G15/C15)*IMLOG2(G15/C15)))</f>
        <v>0.9852281360342523</v>
      </c>
    </row>
    <row r="17" spans="1:9" x14ac:dyDescent="0.3">
      <c r="A17" s="10" t="s">
        <v>75</v>
      </c>
      <c r="B17" s="10"/>
    </row>
    <row r="18" spans="1:9" x14ac:dyDescent="0.3">
      <c r="A18" t="s">
        <v>55</v>
      </c>
      <c r="C18">
        <v>7</v>
      </c>
      <c r="D18">
        <v>1</v>
      </c>
      <c r="E18">
        <v>0</v>
      </c>
      <c r="F18">
        <v>1</v>
      </c>
      <c r="G18">
        <v>5</v>
      </c>
      <c r="H18">
        <f>((-D18/C18)*IMLOG2(D18/C18)+((-F18/C18)*IMLOG2(F18/C18)+((-G18/C18)*IMLOG2(G18/C18))))</f>
        <v>1.1488348542809157</v>
      </c>
    </row>
    <row r="19" spans="1:9" x14ac:dyDescent="0.3">
      <c r="A19" t="s">
        <v>2</v>
      </c>
      <c r="I19">
        <f>$H$3-((C20/$C$3)*H20)-((C21/$C$3)*H21)</f>
        <v>0.75378179646806431</v>
      </c>
    </row>
    <row r="20" spans="1:9" x14ac:dyDescent="0.3">
      <c r="B20" t="s">
        <v>72</v>
      </c>
      <c r="C20">
        <v>2</v>
      </c>
      <c r="D20">
        <v>0</v>
      </c>
      <c r="E20">
        <v>0</v>
      </c>
      <c r="F20">
        <v>0</v>
      </c>
      <c r="G20">
        <v>2</v>
      </c>
      <c r="H20">
        <f>((-G20/C20)*IMLOG2(G20/C20))</f>
        <v>0</v>
      </c>
    </row>
    <row r="21" spans="1:9" x14ac:dyDescent="0.3">
      <c r="B21" t="s">
        <v>73</v>
      </c>
      <c r="C21">
        <v>5</v>
      </c>
      <c r="D21">
        <v>1</v>
      </c>
      <c r="E21">
        <v>0</v>
      </c>
      <c r="F21">
        <v>1</v>
      </c>
      <c r="G21">
        <v>3</v>
      </c>
      <c r="H21">
        <f>((-D21/C21)*IMLOG2(D21/C21)+((-F21/C21)*IMLOG2(F21/C21)+((-G21/C21)*IMLOG2(G21/C21))))</f>
        <v>1.3709505944546676</v>
      </c>
    </row>
    <row r="22" spans="1:9" x14ac:dyDescent="0.3">
      <c r="A22" t="s">
        <v>65</v>
      </c>
      <c r="I22">
        <f>$H$3-(((C23/$C$3)*H23)+((C24/$C$3)*H24))</f>
        <v>0.99999999999999833</v>
      </c>
    </row>
    <row r="23" spans="1:9" x14ac:dyDescent="0.3">
      <c r="B23" t="s">
        <v>72</v>
      </c>
      <c r="C23">
        <v>1</v>
      </c>
      <c r="D23">
        <v>1</v>
      </c>
      <c r="E23">
        <v>0</v>
      </c>
      <c r="F23">
        <v>0</v>
      </c>
      <c r="G23">
        <v>0</v>
      </c>
      <c r="H23">
        <f>((-D23/C23)*IMLOG2(D23/C23))</f>
        <v>0</v>
      </c>
    </row>
    <row r="24" spans="1:9" x14ac:dyDescent="0.3">
      <c r="B24" t="s">
        <v>73</v>
      </c>
      <c r="C24">
        <v>6</v>
      </c>
      <c r="D24">
        <v>0</v>
      </c>
      <c r="E24">
        <v>0</v>
      </c>
      <c r="F24">
        <v>1</v>
      </c>
      <c r="G24">
        <v>5</v>
      </c>
      <c r="H24">
        <f>((-F24/C24)*IMLOG2(F24/C24)+((-G24/C24)*IMLOG2(G24/C24)))</f>
        <v>0.650022421648355</v>
      </c>
    </row>
    <row r="25" spans="1:9" x14ac:dyDescent="0.3">
      <c r="A25" t="s">
        <v>66</v>
      </c>
      <c r="I25">
        <f>$H$3-((C26/$C$3)*H26)-((C27/$C$3)*H27)</f>
        <v>0.85754117128777507</v>
      </c>
    </row>
    <row r="26" spans="1:9" x14ac:dyDescent="0.3">
      <c r="B26" t="s">
        <v>72</v>
      </c>
      <c r="C26">
        <v>2</v>
      </c>
      <c r="D26">
        <v>0</v>
      </c>
      <c r="E26">
        <v>0</v>
      </c>
      <c r="F26">
        <v>1</v>
      </c>
      <c r="G26">
        <v>1</v>
      </c>
      <c r="H26">
        <f>((-F26/C26)*IMLOG2(F26/C26)+((-G26/C26)*IMLOG2(G26/C26)))</f>
        <v>1</v>
      </c>
    </row>
    <row r="27" spans="1:9" x14ac:dyDescent="0.3">
      <c r="B27" t="s">
        <v>73</v>
      </c>
      <c r="C27">
        <v>5</v>
      </c>
      <c r="D27">
        <v>1</v>
      </c>
      <c r="E27">
        <v>0</v>
      </c>
      <c r="F27">
        <v>0</v>
      </c>
      <c r="G27">
        <v>4</v>
      </c>
      <c r="H27">
        <f>((-D27/C27)*IMLOG2(D27/C27)+((-G27/C27)*IMLOG2(G27/C27)))</f>
        <v>0.72192809488736165</v>
      </c>
    </row>
  </sheetData>
  <mergeCells count="2">
    <mergeCell ref="A2:B2"/>
    <mergeCell ref="A17:B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5FF66-8DBA-4670-B255-0E4F60B83046}">
  <dimension ref="A1:I15"/>
  <sheetViews>
    <sheetView workbookViewId="0">
      <selection activeCell="M5" sqref="M5"/>
    </sheetView>
  </sheetViews>
  <sheetFormatPr defaultColWidth="7" defaultRowHeight="14.4" x14ac:dyDescent="0.3"/>
  <sheetData>
    <row r="1" spans="1:9" ht="25.8" customHeight="1" x14ac:dyDescent="0.3">
      <c r="A1" s="3"/>
      <c r="B1" s="3"/>
      <c r="C1" s="4" t="s">
        <v>56</v>
      </c>
      <c r="D1" s="3" t="s">
        <v>58</v>
      </c>
      <c r="E1" s="3" t="s">
        <v>59</v>
      </c>
      <c r="F1" s="3" t="s">
        <v>60</v>
      </c>
      <c r="G1" s="3" t="s">
        <v>61</v>
      </c>
      <c r="H1" s="3" t="s">
        <v>62</v>
      </c>
      <c r="I1" s="3" t="s">
        <v>69</v>
      </c>
    </row>
    <row r="2" spans="1:9" x14ac:dyDescent="0.3">
      <c r="A2" s="10" t="s">
        <v>71</v>
      </c>
      <c r="B2" s="10"/>
      <c r="C2" s="11"/>
      <c r="D2" s="11"/>
      <c r="E2" s="11"/>
      <c r="F2" s="11"/>
      <c r="G2" s="11"/>
      <c r="H2" s="11"/>
      <c r="I2" s="11"/>
    </row>
    <row r="3" spans="1:9" x14ac:dyDescent="0.3">
      <c r="A3" t="s">
        <v>55</v>
      </c>
      <c r="C3">
        <v>2</v>
      </c>
      <c r="D3">
        <v>1</v>
      </c>
      <c r="E3">
        <v>0</v>
      </c>
      <c r="F3">
        <v>1</v>
      </c>
      <c r="G3">
        <v>0</v>
      </c>
      <c r="H3">
        <f>((-D3/C3)*IMLOG2(D3/C3)+((-F3/C3)*IMLOG2(F3/C3)))</f>
        <v>1</v>
      </c>
    </row>
    <row r="4" spans="1:9" x14ac:dyDescent="0.3">
      <c r="A4" t="s">
        <v>63</v>
      </c>
      <c r="I4">
        <f>$H$3-((C5/$C$3)*H5)-((C6/$C$3)*H6)</f>
        <v>1</v>
      </c>
    </row>
    <row r="5" spans="1:9" x14ac:dyDescent="0.3">
      <c r="B5" t="s">
        <v>72</v>
      </c>
      <c r="C5">
        <v>1</v>
      </c>
      <c r="D5">
        <v>0</v>
      </c>
      <c r="E5">
        <v>0</v>
      </c>
      <c r="F5">
        <v>1</v>
      </c>
      <c r="G5">
        <v>0</v>
      </c>
      <c r="H5">
        <f>((-F5/C5)*IMLOG2(F5/C5))</f>
        <v>0</v>
      </c>
    </row>
    <row r="6" spans="1:9" x14ac:dyDescent="0.3">
      <c r="B6" t="s">
        <v>73</v>
      </c>
      <c r="C6">
        <v>1</v>
      </c>
      <c r="D6">
        <v>1</v>
      </c>
      <c r="E6">
        <v>0</v>
      </c>
      <c r="F6">
        <v>0</v>
      </c>
      <c r="G6">
        <v>0</v>
      </c>
      <c r="H6">
        <v>0</v>
      </c>
    </row>
    <row r="7" spans="1:9" x14ac:dyDescent="0.3">
      <c r="A7" t="s">
        <v>2</v>
      </c>
      <c r="I7">
        <f>$H$3-((C8/$C$3)*H8)-((C9/$C$3)*H9)</f>
        <v>0</v>
      </c>
    </row>
    <row r="8" spans="1:9" x14ac:dyDescent="0.3">
      <c r="B8" t="s">
        <v>72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</row>
    <row r="9" spans="1:9" x14ac:dyDescent="0.3">
      <c r="B9" t="s">
        <v>73</v>
      </c>
      <c r="C9">
        <v>2</v>
      </c>
      <c r="D9">
        <v>1</v>
      </c>
      <c r="E9">
        <v>0</v>
      </c>
      <c r="F9">
        <v>1</v>
      </c>
      <c r="G9">
        <v>0</v>
      </c>
      <c r="H9">
        <f>((-D9/C9)*IMLOG2(D9/C9)+((-F9/C9)*IMLOG2(F9/C9)))</f>
        <v>1</v>
      </c>
    </row>
    <row r="10" spans="1:9" x14ac:dyDescent="0.3">
      <c r="A10" t="s">
        <v>65</v>
      </c>
      <c r="I10">
        <f>$H$3-((C11/$C$3)*H11)-((C12/$C$3)*H12)</f>
        <v>1</v>
      </c>
    </row>
    <row r="11" spans="1:9" x14ac:dyDescent="0.3">
      <c r="B11" t="s">
        <v>72</v>
      </c>
      <c r="C11">
        <v>1</v>
      </c>
      <c r="D11">
        <v>0</v>
      </c>
      <c r="E11">
        <v>0</v>
      </c>
      <c r="F11">
        <v>1</v>
      </c>
      <c r="G11">
        <v>0</v>
      </c>
      <c r="H11">
        <f>((-F11/C11)*IMLOG2(F11/C11))</f>
        <v>0</v>
      </c>
    </row>
    <row r="12" spans="1:9" x14ac:dyDescent="0.3">
      <c r="B12" t="s">
        <v>73</v>
      </c>
      <c r="C12">
        <v>1</v>
      </c>
      <c r="D12">
        <v>1</v>
      </c>
      <c r="E12">
        <v>0</v>
      </c>
      <c r="F12">
        <v>0</v>
      </c>
      <c r="G12">
        <v>0</v>
      </c>
      <c r="H12">
        <f>((-D12/C12)*IMLOG2(D12/C12))</f>
        <v>0</v>
      </c>
    </row>
    <row r="13" spans="1:9" x14ac:dyDescent="0.3">
      <c r="A13" t="s">
        <v>66</v>
      </c>
      <c r="I13">
        <f>$H$3-((C14/$C$3)*H14)-((C15/$C$3)*H15)</f>
        <v>0</v>
      </c>
    </row>
    <row r="14" spans="1:9" x14ac:dyDescent="0.3">
      <c r="B14" t="s">
        <v>72</v>
      </c>
      <c r="C14">
        <v>2</v>
      </c>
      <c r="D14">
        <v>1</v>
      </c>
      <c r="E14">
        <v>0</v>
      </c>
      <c r="F14">
        <v>1</v>
      </c>
      <c r="G14">
        <v>0</v>
      </c>
      <c r="H14">
        <f>((-D14/C14)*IMLOG2(D14/C14)+((-F14/C14)*IMLOG2(F14/C14)))</f>
        <v>1</v>
      </c>
    </row>
    <row r="15" spans="1:9" x14ac:dyDescent="0.3">
      <c r="B15" t="s">
        <v>64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</row>
  </sheetData>
  <mergeCells count="2">
    <mergeCell ref="A2:B2"/>
    <mergeCell ref="C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5E64-ED42-4FD9-9D55-E660D843C793}">
  <dimension ref="A1:I15"/>
  <sheetViews>
    <sheetView workbookViewId="0">
      <selection activeCell="I11" sqref="I11"/>
    </sheetView>
  </sheetViews>
  <sheetFormatPr defaultColWidth="6.5546875" defaultRowHeight="14.4" x14ac:dyDescent="0.3"/>
  <cols>
    <col min="3" max="3" width="8" customWidth="1"/>
  </cols>
  <sheetData>
    <row r="1" spans="1:9" ht="31.2" customHeight="1" x14ac:dyDescent="0.3">
      <c r="A1" s="3"/>
      <c r="B1" s="3"/>
      <c r="C1" s="4" t="s">
        <v>56</v>
      </c>
      <c r="D1" s="3" t="s">
        <v>58</v>
      </c>
      <c r="E1" s="3" t="s">
        <v>59</v>
      </c>
      <c r="F1" s="3" t="s">
        <v>60</v>
      </c>
      <c r="G1" s="3" t="s">
        <v>61</v>
      </c>
      <c r="H1" s="3" t="s">
        <v>62</v>
      </c>
      <c r="I1" s="3" t="s">
        <v>69</v>
      </c>
    </row>
    <row r="2" spans="1:9" x14ac:dyDescent="0.3">
      <c r="A2" s="10" t="s">
        <v>52</v>
      </c>
      <c r="B2" s="10"/>
    </row>
    <row r="3" spans="1:9" x14ac:dyDescent="0.3">
      <c r="A3" t="s">
        <v>55</v>
      </c>
      <c r="C3">
        <v>5</v>
      </c>
      <c r="D3">
        <v>0</v>
      </c>
      <c r="E3">
        <v>0</v>
      </c>
      <c r="F3">
        <v>1</v>
      </c>
      <c r="G3">
        <v>4</v>
      </c>
      <c r="H3">
        <f>((-F3/C3)*IMLOG2(F3/C3)+((-G3/C3)*IMLOG2(G3/C3)))</f>
        <v>0.72192809488736165</v>
      </c>
    </row>
    <row r="4" spans="1:9" x14ac:dyDescent="0.3">
      <c r="A4" t="s">
        <v>63</v>
      </c>
      <c r="I4">
        <f>$H$3-((C5/$C$3)*H5)-((C6/$C$3)*H6)</f>
        <v>0.32192809488736163</v>
      </c>
    </row>
    <row r="5" spans="1:9" x14ac:dyDescent="0.3">
      <c r="B5" t="s">
        <v>72</v>
      </c>
      <c r="C5">
        <v>2</v>
      </c>
      <c r="D5">
        <v>0</v>
      </c>
      <c r="E5">
        <v>0</v>
      </c>
      <c r="F5">
        <v>1</v>
      </c>
      <c r="G5">
        <v>1</v>
      </c>
      <c r="H5">
        <f>((-F5/C5)*IMLOG2(F5/C5)+((-G5/C5)*IMLOG2(G5/C5)))</f>
        <v>1</v>
      </c>
    </row>
    <row r="6" spans="1:9" x14ac:dyDescent="0.3">
      <c r="B6" t="s">
        <v>73</v>
      </c>
      <c r="C6">
        <v>3</v>
      </c>
      <c r="D6">
        <v>0</v>
      </c>
      <c r="E6">
        <v>0</v>
      </c>
      <c r="F6">
        <v>0</v>
      </c>
      <c r="G6">
        <v>3</v>
      </c>
      <c r="H6">
        <f>((-G6/C6)*IMLOG2(G6/C6))</f>
        <v>0</v>
      </c>
    </row>
    <row r="7" spans="1:9" x14ac:dyDescent="0.3">
      <c r="A7" t="s">
        <v>2</v>
      </c>
      <c r="I7">
        <f>$H$3-((C8/$C$3)*H8)-((C9/$C$3)*H9)</f>
        <v>0.17095059445466732</v>
      </c>
    </row>
    <row r="8" spans="1:9" x14ac:dyDescent="0.3">
      <c r="B8" t="s">
        <v>72</v>
      </c>
      <c r="C8">
        <v>2</v>
      </c>
      <c r="D8">
        <v>0</v>
      </c>
      <c r="E8">
        <v>0</v>
      </c>
      <c r="F8">
        <v>0</v>
      </c>
      <c r="G8">
        <v>2</v>
      </c>
      <c r="H8">
        <f>((-G8/C8)*IMLOG2(G8/C8))</f>
        <v>0</v>
      </c>
    </row>
    <row r="9" spans="1:9" x14ac:dyDescent="0.3">
      <c r="B9" t="s">
        <v>73</v>
      </c>
      <c r="C9">
        <v>3</v>
      </c>
      <c r="D9">
        <v>0</v>
      </c>
      <c r="E9">
        <v>0</v>
      </c>
      <c r="F9">
        <v>1</v>
      </c>
      <c r="G9">
        <v>2</v>
      </c>
      <c r="H9">
        <f>((-F9/C9)*IMLOG2(F9/C9)+((-G9/C9)*IMLOG2(G9/C9)))</f>
        <v>0.91829583405449056</v>
      </c>
    </row>
    <row r="10" spans="1:9" x14ac:dyDescent="0.3">
      <c r="A10" t="s">
        <v>65</v>
      </c>
      <c r="I10">
        <f>$H$3-((C11/$C$3)*H11)-((C12/$C$3)*H12)</f>
        <v>0.72192809488736165</v>
      </c>
    </row>
    <row r="11" spans="1:9" x14ac:dyDescent="0.3">
      <c r="B11" t="s">
        <v>72</v>
      </c>
      <c r="C11">
        <v>4</v>
      </c>
      <c r="D11">
        <v>0</v>
      </c>
      <c r="E11">
        <v>0</v>
      </c>
      <c r="F11">
        <v>0</v>
      </c>
      <c r="G11">
        <v>4</v>
      </c>
      <c r="H11">
        <f>((-G11/C11)*IMLOG2(G11/C11))</f>
        <v>0</v>
      </c>
    </row>
    <row r="12" spans="1:9" x14ac:dyDescent="0.3">
      <c r="B12" t="s">
        <v>73</v>
      </c>
      <c r="C12">
        <v>1</v>
      </c>
      <c r="D12">
        <v>0</v>
      </c>
      <c r="E12">
        <v>0</v>
      </c>
      <c r="F12">
        <v>1</v>
      </c>
      <c r="G12">
        <v>0</v>
      </c>
      <c r="H12">
        <f>((-F12/C12)*IMLOG2(F12/C12))</f>
        <v>0</v>
      </c>
    </row>
    <row r="13" spans="1:9" x14ac:dyDescent="0.3">
      <c r="A13" t="s">
        <v>66</v>
      </c>
      <c r="I13">
        <f>$H$3-((C14/$C$3)*H14)-((C15/$C$3)*H15)</f>
        <v>7.290559532005525E-2</v>
      </c>
    </row>
    <row r="14" spans="1:9" x14ac:dyDescent="0.3">
      <c r="B14" t="s">
        <v>72</v>
      </c>
      <c r="C14">
        <v>1</v>
      </c>
      <c r="D14">
        <v>0</v>
      </c>
      <c r="E14">
        <v>0</v>
      </c>
      <c r="F14">
        <v>0</v>
      </c>
      <c r="G14">
        <v>1</v>
      </c>
      <c r="H14">
        <f>((-G14/C14)*IMLOG2(G14/C14))</f>
        <v>0</v>
      </c>
    </row>
    <row r="15" spans="1:9" x14ac:dyDescent="0.3">
      <c r="B15" t="s">
        <v>73</v>
      </c>
      <c r="C15">
        <v>4</v>
      </c>
      <c r="D15">
        <v>0</v>
      </c>
      <c r="E15">
        <v>0</v>
      </c>
      <c r="F15">
        <v>1</v>
      </c>
      <c r="G15">
        <v>3</v>
      </c>
      <c r="H15">
        <f>((-F15/C15)*IMLOG2(F15/C15)+((-G15/C15)*IMLOG2(G15/C15)))</f>
        <v>0.81127812445913294</v>
      </c>
    </row>
  </sheetData>
  <mergeCells count="1"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1F6C5-6891-41BF-87A9-F13B14576A67}">
  <dimension ref="A1:I27"/>
  <sheetViews>
    <sheetView tabSelected="1" topLeftCell="A12" workbookViewId="0">
      <selection activeCell="I25" sqref="I25"/>
    </sheetView>
  </sheetViews>
  <sheetFormatPr defaultColWidth="6.44140625" defaultRowHeight="14.4" x14ac:dyDescent="0.3"/>
  <cols>
    <col min="8" max="8" width="11.5546875" customWidth="1"/>
  </cols>
  <sheetData>
    <row r="1" spans="1:9" x14ac:dyDescent="0.3">
      <c r="A1" s="3"/>
      <c r="B1" s="3"/>
      <c r="C1" s="3" t="s">
        <v>56</v>
      </c>
      <c r="D1" s="3" t="s">
        <v>58</v>
      </c>
      <c r="E1" s="3" t="s">
        <v>59</v>
      </c>
      <c r="F1" s="3" t="s">
        <v>60</v>
      </c>
      <c r="G1" s="3" t="s">
        <v>61</v>
      </c>
      <c r="H1" s="3" t="s">
        <v>62</v>
      </c>
      <c r="I1" s="3" t="s">
        <v>69</v>
      </c>
    </row>
    <row r="2" spans="1:9" x14ac:dyDescent="0.3">
      <c r="A2" s="10" t="s">
        <v>50</v>
      </c>
      <c r="B2" s="10"/>
    </row>
    <row r="3" spans="1:9" x14ac:dyDescent="0.3">
      <c r="A3" t="s">
        <v>55</v>
      </c>
      <c r="C3">
        <v>5</v>
      </c>
      <c r="D3">
        <v>1</v>
      </c>
      <c r="E3">
        <v>3</v>
      </c>
      <c r="F3">
        <v>0</v>
      </c>
      <c r="G3">
        <v>1</v>
      </c>
      <c r="H3">
        <f>((-D3/C3)*IMLOG2(D3/C3)+((-E3/C3)*IMLOG2(E3/C3)+((-G3/C3)*IMLOG2(G3/C3))))</f>
        <v>1.3709505944546676</v>
      </c>
    </row>
    <row r="4" spans="1:9" x14ac:dyDescent="0.3">
      <c r="A4" t="s">
        <v>63</v>
      </c>
      <c r="I4">
        <f>$H$3-((C5/$C$3)*H5)-((C6/$C$3)*H6)</f>
        <v>0.7219280948873612</v>
      </c>
    </row>
    <row r="5" spans="1:9" x14ac:dyDescent="0.3">
      <c r="B5" t="s">
        <v>72</v>
      </c>
      <c r="C5">
        <v>4</v>
      </c>
      <c r="D5">
        <v>1</v>
      </c>
      <c r="E5">
        <v>3</v>
      </c>
      <c r="F5">
        <v>0</v>
      </c>
      <c r="G5">
        <v>0</v>
      </c>
      <c r="H5">
        <f>((-D5/C5)*IMLOG2(D5/C5)+((-E5/C5)*IMLOG2(E5/C5)))</f>
        <v>0.81127812445913294</v>
      </c>
    </row>
    <row r="6" spans="1:9" x14ac:dyDescent="0.3">
      <c r="B6" t="s">
        <v>73</v>
      </c>
      <c r="C6">
        <v>1</v>
      </c>
      <c r="D6">
        <v>0</v>
      </c>
      <c r="E6">
        <v>0</v>
      </c>
      <c r="F6">
        <v>0</v>
      </c>
      <c r="G6">
        <v>1</v>
      </c>
      <c r="H6">
        <f>(-G6/C6)*IMLOG2(G6/C6)</f>
        <v>0</v>
      </c>
    </row>
    <row r="7" spans="1:9" x14ac:dyDescent="0.3">
      <c r="A7" t="s">
        <v>2</v>
      </c>
      <c r="I7">
        <f>$H$3-((C8/$C$3)*H8)-((C9/$C$3)*H9)</f>
        <v>0.41997309402197325</v>
      </c>
    </row>
    <row r="8" spans="1:9" x14ac:dyDescent="0.3">
      <c r="B8" t="s">
        <v>72</v>
      </c>
      <c r="C8">
        <v>2</v>
      </c>
      <c r="D8">
        <v>0</v>
      </c>
      <c r="E8">
        <v>1</v>
      </c>
      <c r="F8">
        <v>0</v>
      </c>
      <c r="G8">
        <v>1</v>
      </c>
      <c r="H8">
        <f>((-E8/C8)*IMLOG2(E8/C8)+((-G8/C8)*IMLOG2(G8/C8)))</f>
        <v>1</v>
      </c>
    </row>
    <row r="9" spans="1:9" x14ac:dyDescent="0.3">
      <c r="B9" t="s">
        <v>73</v>
      </c>
      <c r="C9">
        <v>3</v>
      </c>
      <c r="D9">
        <v>1</v>
      </c>
      <c r="E9">
        <v>2</v>
      </c>
      <c r="F9">
        <v>0</v>
      </c>
      <c r="G9">
        <v>0</v>
      </c>
      <c r="H9">
        <f>((-D9/C9)*IMLOG2(D9/C9)+((-E9/C9)*IMLOG2(E9/C9)))</f>
        <v>0.91829583405449056</v>
      </c>
    </row>
    <row r="10" spans="1:9" x14ac:dyDescent="0.3">
      <c r="A10" t="s">
        <v>65</v>
      </c>
      <c r="I10">
        <f>$H$3-((C11/$C$3)*H11)-((C12/$C$3)*H12)</f>
        <v>0.41997309402197169</v>
      </c>
    </row>
    <row r="11" spans="1:9" x14ac:dyDescent="0.3">
      <c r="B11" t="s">
        <v>72</v>
      </c>
      <c r="C11">
        <v>3</v>
      </c>
      <c r="D11">
        <v>1</v>
      </c>
      <c r="E11">
        <v>1</v>
      </c>
      <c r="F11">
        <v>0</v>
      </c>
      <c r="G11">
        <v>1</v>
      </c>
      <c r="H11">
        <f>((-D11/C11)*IMLOG2(D11/C11)+((-E11/C11)*IMLOG2(E11/C11)+((-G11/C11)*IMLOG2(G11/C11))))</f>
        <v>1.5849625007211599</v>
      </c>
    </row>
    <row r="12" spans="1:9" x14ac:dyDescent="0.3">
      <c r="B12" t="s">
        <v>73</v>
      </c>
      <c r="C12">
        <v>2</v>
      </c>
      <c r="D12">
        <v>0</v>
      </c>
      <c r="E12">
        <v>2</v>
      </c>
      <c r="F12">
        <v>0</v>
      </c>
      <c r="G12">
        <v>0</v>
      </c>
      <c r="H12">
        <f>((-E12/C12)*IMLOG2(E12/C12))</f>
        <v>0</v>
      </c>
    </row>
    <row r="13" spans="1:9" x14ac:dyDescent="0.3">
      <c r="A13" t="s">
        <v>66</v>
      </c>
      <c r="I13">
        <f>$H$3-((C14/$C$3)*H14)-((C15/$C$3)*H15)</f>
        <v>0.41997309402197325</v>
      </c>
    </row>
    <row r="14" spans="1:9" x14ac:dyDescent="0.3">
      <c r="B14" t="s">
        <v>72</v>
      </c>
      <c r="C14">
        <v>2</v>
      </c>
      <c r="D14">
        <v>1</v>
      </c>
      <c r="E14">
        <v>1</v>
      </c>
      <c r="F14">
        <v>0</v>
      </c>
      <c r="G14">
        <v>0</v>
      </c>
      <c r="H14">
        <f>((-D14/C14)*IMLOG2(D14/C14)+((-E14/C14)*IMLOG2(E14/C14)))</f>
        <v>1</v>
      </c>
    </row>
    <row r="15" spans="1:9" x14ac:dyDescent="0.3">
      <c r="B15" t="s">
        <v>73</v>
      </c>
      <c r="C15">
        <v>3</v>
      </c>
      <c r="D15">
        <v>0</v>
      </c>
      <c r="E15">
        <v>2</v>
      </c>
      <c r="F15">
        <v>0</v>
      </c>
      <c r="G15">
        <v>1</v>
      </c>
      <c r="H15">
        <f>((((-E15/C15)*IMLOG2(E15/C15)+((-G15/C15)*IMLOG2(G15/C15)))))</f>
        <v>0.91829583405449056</v>
      </c>
    </row>
    <row r="17" spans="1:9" x14ac:dyDescent="0.3">
      <c r="A17" s="10" t="s">
        <v>50</v>
      </c>
      <c r="B17" s="10"/>
      <c r="C17" t="s">
        <v>76</v>
      </c>
    </row>
    <row r="18" spans="1:9" x14ac:dyDescent="0.3">
      <c r="A18" t="s">
        <v>55</v>
      </c>
      <c r="C18">
        <v>4</v>
      </c>
      <c r="D18">
        <v>1</v>
      </c>
      <c r="E18">
        <v>3</v>
      </c>
      <c r="F18">
        <v>0</v>
      </c>
      <c r="G18">
        <v>0</v>
      </c>
      <c r="H18">
        <f>((-D18/C18)*IMLOG2(D18/C18)+((-E18/C18)*IMLOG2(E18/C18)))</f>
        <v>0.81127812445913294</v>
      </c>
    </row>
    <row r="19" spans="1:9" x14ac:dyDescent="0.3">
      <c r="A19" t="s">
        <v>2</v>
      </c>
      <c r="I19">
        <f>$H$3-((C20/$C$3)*H20)-((C21/$C$3)*H21)</f>
        <v>1.0539580943104356</v>
      </c>
    </row>
    <row r="20" spans="1:9" x14ac:dyDescent="0.3">
      <c r="B20" t="s">
        <v>72</v>
      </c>
      <c r="C20">
        <v>1</v>
      </c>
      <c r="D20">
        <v>0</v>
      </c>
      <c r="E20">
        <v>1</v>
      </c>
      <c r="F20">
        <v>0</v>
      </c>
      <c r="G20">
        <v>0</v>
      </c>
      <c r="H20">
        <f>((-E20/C20)*IMLOG2(E20/C20))</f>
        <v>0</v>
      </c>
    </row>
    <row r="21" spans="1:9" x14ac:dyDescent="0.3">
      <c r="B21" t="s">
        <v>73</v>
      </c>
      <c r="C21">
        <v>3</v>
      </c>
      <c r="D21">
        <v>1</v>
      </c>
      <c r="E21">
        <v>2</v>
      </c>
      <c r="F21">
        <v>0</v>
      </c>
      <c r="G21">
        <v>0</v>
      </c>
      <c r="H21">
        <f>((-D21/C21)*IMLOG2(D21/C21))</f>
        <v>0.52832083357371995</v>
      </c>
    </row>
    <row r="22" spans="1:9" x14ac:dyDescent="0.3">
      <c r="A22" t="s">
        <v>65</v>
      </c>
      <c r="I22">
        <f>$H$3-((C23/$C$3)*H23)-((C24/$C$3)*H24)</f>
        <v>0.97095059445466758</v>
      </c>
    </row>
    <row r="23" spans="1:9" x14ac:dyDescent="0.3">
      <c r="B23" t="s">
        <v>72</v>
      </c>
      <c r="C23">
        <v>2</v>
      </c>
      <c r="D23">
        <v>1</v>
      </c>
      <c r="E23">
        <v>1</v>
      </c>
      <c r="F23">
        <v>0</v>
      </c>
      <c r="G23">
        <v>0</v>
      </c>
      <c r="H23">
        <f>((-D23/C23)*IMLOG2(D23/C23)+((-E23/C23)*IMLOG2(E23/C23)))</f>
        <v>1</v>
      </c>
    </row>
    <row r="24" spans="1:9" x14ac:dyDescent="0.3">
      <c r="B24" t="s">
        <v>73</v>
      </c>
      <c r="C24">
        <v>2</v>
      </c>
      <c r="D24">
        <v>0</v>
      </c>
      <c r="E24">
        <v>2</v>
      </c>
      <c r="F24">
        <v>0</v>
      </c>
      <c r="G24">
        <v>0</v>
      </c>
      <c r="H24">
        <f>((-E24/C24)*IMLOG2(E24/C24))</f>
        <v>0</v>
      </c>
    </row>
    <row r="25" spans="1:9" x14ac:dyDescent="0.3">
      <c r="A25" t="s">
        <v>66</v>
      </c>
      <c r="I25">
        <f>$H$3-((C26/$C$3)*H26)-((C27/$C$3)*H27)</f>
        <v>0.97095059445466758</v>
      </c>
    </row>
    <row r="26" spans="1:9" x14ac:dyDescent="0.3">
      <c r="B26" t="s">
        <v>72</v>
      </c>
      <c r="C26">
        <v>2</v>
      </c>
      <c r="D26">
        <v>1</v>
      </c>
      <c r="E26">
        <v>1</v>
      </c>
      <c r="F26">
        <v>0</v>
      </c>
      <c r="G26">
        <v>0</v>
      </c>
      <c r="H26">
        <f>((-D26/C26)*IMLOG2(D26/C26)+((-E26/C26)*IMLOG2(E26/C26)))</f>
        <v>1</v>
      </c>
    </row>
    <row r="27" spans="1:9" x14ac:dyDescent="0.3">
      <c r="B27" t="s">
        <v>73</v>
      </c>
      <c r="C27">
        <v>2</v>
      </c>
      <c r="D27">
        <v>0</v>
      </c>
      <c r="E27">
        <v>2</v>
      </c>
      <c r="F27">
        <v>0</v>
      </c>
      <c r="G27">
        <v>0</v>
      </c>
      <c r="H27">
        <f>((-E27/C27)*IMLOG2(E27/C27))</f>
        <v>0</v>
      </c>
    </row>
  </sheetData>
  <mergeCells count="2">
    <mergeCell ref="A2:B2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Dataset</vt:lpstr>
      <vt:lpstr>Sheet3</vt:lpstr>
      <vt:lpstr>Realistik</vt:lpstr>
      <vt:lpstr>Investigatif</vt:lpstr>
      <vt:lpstr>Artistik</vt:lpstr>
      <vt:lpstr>Social</vt:lpstr>
      <vt:lpstr>Enterprising</vt:lpstr>
      <vt:lpstr>Conventional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Yessy Yee Nur</dc:creator>
  <cp:lastModifiedBy>Yessy Yee Nur</cp:lastModifiedBy>
  <dcterms:created xsi:type="dcterms:W3CDTF">2023-04-09T14:32:26Z</dcterms:created>
  <dcterms:modified xsi:type="dcterms:W3CDTF">2023-05-30T14:24:16Z</dcterms:modified>
</cp:coreProperties>
</file>