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 firstSheet="1" activeTab="5"/>
  </bookViews>
  <sheets>
    <sheet name="Tabel Hasil Berat Kering Ak TR " sheetId="13" r:id="rId1"/>
    <sheet name="DATA SAS TR" sheetId="12" r:id="rId2"/>
    <sheet name="DATA SAMPEL" sheetId="1" r:id="rId3"/>
    <sheet name="ANOVA BERAT KERING AKAR" sheetId="9" r:id="rId4"/>
    <sheet name="DATA SAS" sheetId="10" r:id="rId5"/>
    <sheet name="Tabel Hasil Berat Kering Akar" sheetId="11" r:id="rId6"/>
  </sheets>
  <calcPr calcId="145621"/>
</workbook>
</file>

<file path=xl/calcChain.xml><?xml version="1.0" encoding="utf-8"?>
<calcChain xmlns="http://schemas.openxmlformats.org/spreadsheetml/2006/main">
  <c r="E2" i="10" l="1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1" i="10"/>
  <c r="F27" i="9" l="1"/>
  <c r="H34" i="9" l="1"/>
  <c r="G34" i="9"/>
  <c r="F18" i="9"/>
  <c r="F22" i="9" s="1"/>
  <c r="F17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G15" i="9" s="1"/>
  <c r="F6" i="9"/>
  <c r="F15" i="9" s="1"/>
  <c r="F19" i="9" s="1"/>
  <c r="F23" i="9" s="1"/>
  <c r="D36" i="9" l="1"/>
  <c r="F24" i="9"/>
  <c r="F21" i="9"/>
  <c r="F20" i="9"/>
  <c r="D34" i="9" l="1"/>
  <c r="F26" i="9"/>
  <c r="F25" i="9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5" i="1"/>
  <c r="D35" i="9" l="1"/>
  <c r="E34" i="9"/>
  <c r="E35" i="9" l="1"/>
  <c r="K24" i="9"/>
  <c r="F28" i="9"/>
  <c r="F34" i="9" s="1"/>
  <c r="G35" i="9" s="1"/>
</calcChain>
</file>

<file path=xl/sharedStrings.xml><?xml version="1.0" encoding="utf-8"?>
<sst xmlns="http://schemas.openxmlformats.org/spreadsheetml/2006/main" count="289" uniqueCount="104">
  <si>
    <t>PENGAMATAN :</t>
  </si>
  <si>
    <t>SAMPEL</t>
  </si>
  <si>
    <t>ULANGAN</t>
  </si>
  <si>
    <t>I</t>
  </si>
  <si>
    <t>RATA-RATA</t>
  </si>
  <si>
    <t>PERLAKUAN</t>
  </si>
  <si>
    <t>S0K0</t>
  </si>
  <si>
    <t>S0K1</t>
  </si>
  <si>
    <t>S1K0</t>
  </si>
  <si>
    <t>S1K1</t>
  </si>
  <si>
    <t>S1K2</t>
  </si>
  <si>
    <t>S2K0</t>
  </si>
  <si>
    <t>S2K1</t>
  </si>
  <si>
    <t>S2K2</t>
  </si>
  <si>
    <t>II</t>
  </si>
  <si>
    <t>III</t>
  </si>
  <si>
    <t>TANGGAL :</t>
  </si>
  <si>
    <t>WAKTU :</t>
  </si>
  <si>
    <t>S0K2</t>
  </si>
  <si>
    <t xml:space="preserve"> </t>
  </si>
  <si>
    <t xml:space="preserve">JUMLAH </t>
  </si>
  <si>
    <t>RERATA</t>
  </si>
  <si>
    <t>JUMLAH</t>
  </si>
  <si>
    <t>JUMLAH ULANGAN</t>
  </si>
  <si>
    <t>JUMLAH PERLAKUAN</t>
  </si>
  <si>
    <t>FAKTOR KOREKSI (FK)</t>
  </si>
  <si>
    <t>DERAJAT BEBAS PERLAKUAN</t>
  </si>
  <si>
    <t>DERAJAT BEBAS GALAT</t>
  </si>
  <si>
    <t>DERAJAT BEBAS TOTAL</t>
  </si>
  <si>
    <t>JLH KUADRAT TOTAL (JKT)</t>
  </si>
  <si>
    <t>JLH KUADRAT PERLAKUAN (JKP)</t>
  </si>
  <si>
    <t>JUMLAH KUADRAT GALAT (JKG)</t>
  </si>
  <si>
    <t>KUDRAT TENGAH PERLAKUAN (KTP)</t>
  </si>
  <si>
    <t>KUDRAT TENGAH GALAT (KTG)</t>
  </si>
  <si>
    <t xml:space="preserve">F HITUNG </t>
  </si>
  <si>
    <t>KK</t>
  </si>
  <si>
    <t>TABEL SIDIK RAGAM/ANOVA</t>
  </si>
  <si>
    <t>SK</t>
  </si>
  <si>
    <t>DB</t>
  </si>
  <si>
    <t>JK</t>
  </si>
  <si>
    <t>KT</t>
  </si>
  <si>
    <t>F hitung</t>
  </si>
  <si>
    <t>GALAT</t>
  </si>
  <si>
    <t>TOTAL</t>
  </si>
  <si>
    <t>F tabel</t>
  </si>
  <si>
    <t>SETELAH PANEN</t>
  </si>
  <si>
    <t>BERPENGARUH NYATA</t>
  </si>
  <si>
    <t>*</t>
  </si>
  <si>
    <t>(gram)</t>
  </si>
  <si>
    <t>BERAT KERING AKAR</t>
  </si>
  <si>
    <t>S0</t>
  </si>
  <si>
    <t>K0</t>
  </si>
  <si>
    <t>K1</t>
  </si>
  <si>
    <t>K2</t>
  </si>
  <si>
    <t>S1</t>
  </si>
  <si>
    <t>S2</t>
  </si>
  <si>
    <t>Sumber Keragaman</t>
  </si>
  <si>
    <t xml:space="preserve"> F hitung</t>
  </si>
  <si>
    <t xml:space="preserve">F tabel </t>
  </si>
  <si>
    <t>Arang Sekam</t>
  </si>
  <si>
    <t>Tepung Kerang</t>
  </si>
  <si>
    <t>Arang Sekam*Tepung Kerang</t>
  </si>
  <si>
    <t>Galat</t>
  </si>
  <si>
    <t>Total</t>
  </si>
  <si>
    <t>Perlakuan</t>
  </si>
  <si>
    <t>Berat Kering Akar (gram)</t>
  </si>
  <si>
    <t>KK = 26,327 %</t>
  </si>
  <si>
    <t>5,05 *</t>
  </si>
  <si>
    <t>2,23 tn</t>
  </si>
  <si>
    <t>0,25 tn</t>
  </si>
  <si>
    <t>25,449 a</t>
  </si>
  <si>
    <t>23,409 a</t>
  </si>
  <si>
    <t>17,126 b</t>
  </si>
  <si>
    <t>24,096 a</t>
  </si>
  <si>
    <t>23,177 a</t>
  </si>
  <si>
    <t>18,711 a</t>
  </si>
  <si>
    <t>28,623 a</t>
  </si>
  <si>
    <t>27,187 ab</t>
  </si>
  <si>
    <t>25,450 abc</t>
  </si>
  <si>
    <t>23,897 abc</t>
  </si>
  <si>
    <t>20,880 abc</t>
  </si>
  <si>
    <t>20,537 abc</t>
  </si>
  <si>
    <t>19,767 abc</t>
  </si>
  <si>
    <t>16,893 bc</t>
  </si>
  <si>
    <t>14,717 c</t>
  </si>
  <si>
    <t>5,39 *</t>
  </si>
  <si>
    <t>2,55 tn</t>
  </si>
  <si>
    <t>0,2 tn</t>
  </si>
  <si>
    <t>KK = 12,76 %</t>
  </si>
  <si>
    <t>4,84 a</t>
  </si>
  <si>
    <t>5,07 a</t>
  </si>
  <si>
    <t>4,18 b</t>
  </si>
  <si>
    <t>4,92 a</t>
  </si>
  <si>
    <t>4,83 a</t>
  </si>
  <si>
    <t>4,33 a</t>
  </si>
  <si>
    <t>5,38 a</t>
  </si>
  <si>
    <t>5,25 ab</t>
  </si>
  <si>
    <t>5,09 ab</t>
  </si>
  <si>
    <t>4,91 abc</t>
  </si>
  <si>
    <t>4,57 abc</t>
  </si>
  <si>
    <t>4,53 abc</t>
  </si>
  <si>
    <t>4,47 abc</t>
  </si>
  <si>
    <t>4,17 bc</t>
  </si>
  <si>
    <t>3,89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</si>
</sst>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.000_);_(* \(#,##0.000\);_(* &quot;-&quot;_);_(@_)"/>
    <numFmt numFmtId="165" formatCode="0.000"/>
  </numFmts>
  <fonts count="9" x14ac:knownFonts="1">
    <font>
      <sz val="11"/>
      <color theme="1"/>
      <name val="Calibri"/>
      <family val="2"/>
      <charset val="1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36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0" fillId="0" borderId="0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left"/>
    </xf>
    <xf numFmtId="9" fontId="3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3" fillId="0" borderId="0" xfId="0" applyNumberFormat="1" applyFont="1"/>
    <xf numFmtId="164" fontId="3" fillId="0" borderId="0" xfId="0" applyNumberFormat="1" applyFont="1" applyAlignment="1"/>
    <xf numFmtId="165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6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opLeftCell="A3" workbookViewId="0">
      <selection activeCell="H10" sqref="H10"/>
    </sheetView>
  </sheetViews>
  <sheetFormatPr defaultRowHeight="15" x14ac:dyDescent="0.25"/>
  <cols>
    <col min="1" max="1" width="29.42578125" customWidth="1"/>
    <col min="2" max="2" width="33" customWidth="1"/>
    <col min="3" max="3" width="11.5703125" bestFit="1" customWidth="1"/>
    <col min="4" max="4" width="20.140625" customWidth="1"/>
    <col min="5" max="5" width="30" customWidth="1"/>
  </cols>
  <sheetData>
    <row r="2" spans="1:7" ht="15.75" x14ac:dyDescent="0.25">
      <c r="A2" s="44" t="s">
        <v>56</v>
      </c>
      <c r="B2" s="46" t="s">
        <v>38</v>
      </c>
      <c r="C2" s="46" t="s">
        <v>39</v>
      </c>
      <c r="D2" s="46" t="s">
        <v>40</v>
      </c>
      <c r="E2" s="46" t="s">
        <v>57</v>
      </c>
      <c r="F2" s="43" t="s">
        <v>58</v>
      </c>
      <c r="G2" s="43"/>
    </row>
    <row r="3" spans="1:7" ht="15.75" x14ac:dyDescent="0.25">
      <c r="A3" s="45"/>
      <c r="B3" s="47"/>
      <c r="C3" s="47"/>
      <c r="D3" s="47"/>
      <c r="E3" s="47"/>
      <c r="F3" s="18">
        <v>0.05</v>
      </c>
      <c r="G3" s="18">
        <v>0.01</v>
      </c>
    </row>
    <row r="4" spans="1:7" ht="15.75" x14ac:dyDescent="0.25">
      <c r="A4" s="19" t="s">
        <v>59</v>
      </c>
      <c r="B4" s="20">
        <v>2</v>
      </c>
      <c r="C4" s="21">
        <v>3.86375556</v>
      </c>
      <c r="D4" s="22">
        <v>1.93187778</v>
      </c>
      <c r="E4" s="22" t="s">
        <v>85</v>
      </c>
      <c r="F4" s="23">
        <v>3.56</v>
      </c>
      <c r="G4" s="24">
        <v>6.01</v>
      </c>
    </row>
    <row r="5" spans="1:7" ht="15.75" x14ac:dyDescent="0.25">
      <c r="A5" s="19" t="s">
        <v>60</v>
      </c>
      <c r="B5" s="20">
        <v>2</v>
      </c>
      <c r="C5" s="22">
        <v>1.82515556</v>
      </c>
      <c r="D5" s="22">
        <v>0.91257778000000001</v>
      </c>
      <c r="E5" s="22" t="s">
        <v>86</v>
      </c>
      <c r="F5" s="23">
        <v>3.56</v>
      </c>
      <c r="G5" s="24">
        <v>6.01</v>
      </c>
    </row>
    <row r="6" spans="1:7" ht="15.75" x14ac:dyDescent="0.25">
      <c r="A6" s="19" t="s">
        <v>61</v>
      </c>
      <c r="B6" s="20">
        <v>4</v>
      </c>
      <c r="C6" s="22">
        <v>0.28742222000000001</v>
      </c>
      <c r="D6" s="22">
        <v>7.1855559999999999E-2</v>
      </c>
      <c r="E6" s="22" t="s">
        <v>87</v>
      </c>
      <c r="F6" s="23">
        <v>2.93</v>
      </c>
      <c r="G6" s="24">
        <v>4.58</v>
      </c>
    </row>
    <row r="7" spans="1:7" ht="15.75" x14ac:dyDescent="0.25">
      <c r="A7" s="19" t="s">
        <v>62</v>
      </c>
      <c r="B7" s="20">
        <v>18</v>
      </c>
      <c r="C7" s="22">
        <v>6.4537333300000004</v>
      </c>
      <c r="D7" s="22">
        <v>0.35854074000000002</v>
      </c>
      <c r="E7" s="22"/>
      <c r="F7" s="25"/>
      <c r="G7" s="26"/>
    </row>
    <row r="8" spans="1:7" ht="15.75" x14ac:dyDescent="0.25">
      <c r="A8" s="27" t="s">
        <v>63</v>
      </c>
      <c r="B8" s="28">
        <v>26</v>
      </c>
      <c r="C8" s="29">
        <v>12.43006667</v>
      </c>
      <c r="D8" s="29"/>
      <c r="E8" s="29"/>
      <c r="F8" s="30"/>
      <c r="G8" s="31"/>
    </row>
    <row r="9" spans="1:7" ht="15.75" x14ac:dyDescent="0.25">
      <c r="A9" s="32" t="s">
        <v>88</v>
      </c>
      <c r="B9" s="1"/>
      <c r="F9" s="1"/>
    </row>
    <row r="13" spans="1:7" ht="15.75" x14ac:dyDescent="0.25">
      <c r="A13" s="41" t="s">
        <v>64</v>
      </c>
      <c r="B13" s="42" t="s">
        <v>65</v>
      </c>
      <c r="C13" s="40"/>
      <c r="D13" s="41" t="s">
        <v>64</v>
      </c>
      <c r="E13" s="42" t="s">
        <v>65</v>
      </c>
      <c r="F13" s="34"/>
      <c r="G13" s="34"/>
    </row>
    <row r="14" spans="1:7" ht="15.75" x14ac:dyDescent="0.25">
      <c r="A14" s="35" t="s">
        <v>54</v>
      </c>
      <c r="B14" s="35" t="s">
        <v>90</v>
      </c>
      <c r="C14" s="35"/>
      <c r="D14" s="35" t="s">
        <v>10</v>
      </c>
      <c r="E14" s="35" t="s">
        <v>95</v>
      </c>
      <c r="F14" s="34"/>
      <c r="G14" s="34"/>
    </row>
    <row r="15" spans="1:7" ht="15.75" x14ac:dyDescent="0.25">
      <c r="A15" s="35" t="s">
        <v>55</v>
      </c>
      <c r="B15" s="35" t="s">
        <v>89</v>
      </c>
      <c r="C15" s="35"/>
      <c r="D15" s="35" t="s">
        <v>9</v>
      </c>
      <c r="E15" s="35" t="s">
        <v>96</v>
      </c>
      <c r="F15" s="34"/>
      <c r="G15" s="34"/>
    </row>
    <row r="16" spans="1:7" ht="15.75" x14ac:dyDescent="0.25">
      <c r="A16" s="35" t="s">
        <v>50</v>
      </c>
      <c r="B16" s="35" t="s">
        <v>91</v>
      </c>
      <c r="C16" s="35"/>
      <c r="D16" s="35" t="s">
        <v>12</v>
      </c>
      <c r="E16" s="35" t="s">
        <v>97</v>
      </c>
      <c r="F16" s="34"/>
      <c r="G16" s="34"/>
    </row>
    <row r="17" spans="1:7" ht="15.75" x14ac:dyDescent="0.25">
      <c r="A17" s="35"/>
      <c r="B17" s="35"/>
      <c r="C17" s="36"/>
      <c r="D17" s="35" t="s">
        <v>13</v>
      </c>
      <c r="E17" s="35" t="s">
        <v>98</v>
      </c>
      <c r="F17" s="34"/>
      <c r="G17" s="34"/>
    </row>
    <row r="18" spans="1:7" ht="15.75" x14ac:dyDescent="0.25">
      <c r="A18" s="35" t="s">
        <v>53</v>
      </c>
      <c r="B18" s="35" t="s">
        <v>92</v>
      </c>
      <c r="C18" s="35"/>
      <c r="D18" s="35" t="s">
        <v>8</v>
      </c>
      <c r="E18" s="35" t="s">
        <v>99</v>
      </c>
      <c r="F18" s="34"/>
      <c r="G18" s="34"/>
    </row>
    <row r="19" spans="1:7" ht="15.75" x14ac:dyDescent="0.25">
      <c r="A19" s="35" t="s">
        <v>52</v>
      </c>
      <c r="B19" s="35" t="s">
        <v>93</v>
      </c>
      <c r="C19" s="35"/>
      <c r="D19" s="35" t="s">
        <v>11</v>
      </c>
      <c r="E19" s="35" t="s">
        <v>100</v>
      </c>
      <c r="F19" s="34"/>
      <c r="G19" s="34"/>
    </row>
    <row r="20" spans="1:7" ht="15.75" x14ac:dyDescent="0.25">
      <c r="A20" s="37" t="s">
        <v>51</v>
      </c>
      <c r="B20" s="37" t="s">
        <v>94</v>
      </c>
      <c r="C20" s="35"/>
      <c r="D20" s="35" t="s">
        <v>18</v>
      </c>
      <c r="E20" s="35" t="s">
        <v>101</v>
      </c>
      <c r="F20" s="34"/>
      <c r="G20" s="34"/>
    </row>
    <row r="21" spans="1:7" ht="15.75" x14ac:dyDescent="0.25">
      <c r="A21" s="34"/>
      <c r="B21" s="34"/>
      <c r="C21" s="34"/>
      <c r="D21" s="38" t="s">
        <v>7</v>
      </c>
      <c r="E21" s="38" t="s">
        <v>102</v>
      </c>
      <c r="F21" s="34"/>
      <c r="G21" s="34"/>
    </row>
    <row r="22" spans="1:7" ht="15.75" x14ac:dyDescent="0.25">
      <c r="A22" s="34"/>
      <c r="B22" s="34"/>
      <c r="C22" s="34"/>
      <c r="D22" s="39" t="s">
        <v>6</v>
      </c>
      <c r="E22" s="39" t="s">
        <v>103</v>
      </c>
      <c r="F22" s="34"/>
      <c r="G22" s="34"/>
    </row>
  </sheetData>
  <mergeCells count="6"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I13" sqref="I13"/>
    </sheetView>
  </sheetViews>
  <sheetFormatPr defaultRowHeight="15" x14ac:dyDescent="0.25"/>
  <sheetData>
    <row r="1" spans="1:4" x14ac:dyDescent="0.25">
      <c r="A1" s="16" t="s">
        <v>50</v>
      </c>
      <c r="B1" s="16" t="s">
        <v>51</v>
      </c>
      <c r="C1" s="16">
        <v>1</v>
      </c>
      <c r="D1" s="17">
        <v>4.2422478318300385</v>
      </c>
    </row>
    <row r="2" spans="1:4" x14ac:dyDescent="0.25">
      <c r="A2" s="16" t="s">
        <v>50</v>
      </c>
      <c r="B2" s="16" t="s">
        <v>51</v>
      </c>
      <c r="C2" s="16">
        <v>2</v>
      </c>
      <c r="D2" s="17">
        <v>3.9072582032246941</v>
      </c>
    </row>
    <row r="3" spans="1:4" x14ac:dyDescent="0.25">
      <c r="A3" s="16" t="s">
        <v>50</v>
      </c>
      <c r="B3" s="16" t="s">
        <v>51</v>
      </c>
      <c r="C3" s="16">
        <v>3</v>
      </c>
      <c r="D3" s="17">
        <v>3.5189960689567887</v>
      </c>
    </row>
    <row r="4" spans="1:4" x14ac:dyDescent="0.25">
      <c r="A4" s="16" t="s">
        <v>50</v>
      </c>
      <c r="B4" s="16" t="s">
        <v>52</v>
      </c>
      <c r="C4" s="16">
        <v>1</v>
      </c>
      <c r="D4" s="17">
        <v>4.2868014494103486</v>
      </c>
    </row>
    <row r="5" spans="1:4" x14ac:dyDescent="0.25">
      <c r="A5" s="16" t="s">
        <v>50</v>
      </c>
      <c r="B5" s="16" t="s">
        <v>52</v>
      </c>
      <c r="C5" s="16">
        <v>2</v>
      </c>
      <c r="D5" s="17">
        <v>4.2602816808281592</v>
      </c>
    </row>
    <row r="6" spans="1:4" x14ac:dyDescent="0.25">
      <c r="A6" s="16" t="s">
        <v>50</v>
      </c>
      <c r="B6" s="16" t="s">
        <v>52</v>
      </c>
      <c r="C6" s="16">
        <v>3</v>
      </c>
      <c r="D6" s="17">
        <v>3.9560080889704965</v>
      </c>
    </row>
    <row r="7" spans="1:4" x14ac:dyDescent="0.25">
      <c r="A7" s="16" t="s">
        <v>50</v>
      </c>
      <c r="B7" s="16" t="s">
        <v>53</v>
      </c>
      <c r="C7" s="16">
        <v>1</v>
      </c>
      <c r="D7" s="17">
        <v>4.3485629810317796</v>
      </c>
    </row>
    <row r="8" spans="1:4" x14ac:dyDescent="0.25">
      <c r="A8" s="16" t="s">
        <v>50</v>
      </c>
      <c r="B8" s="16" t="s">
        <v>53</v>
      </c>
      <c r="C8" s="16">
        <v>2</v>
      </c>
      <c r="D8" s="17">
        <v>5.1932648690395142</v>
      </c>
    </row>
    <row r="9" spans="1:4" x14ac:dyDescent="0.25">
      <c r="A9" s="16" t="s">
        <v>50</v>
      </c>
      <c r="B9" s="16" t="s">
        <v>53</v>
      </c>
      <c r="C9" s="16">
        <v>3</v>
      </c>
      <c r="D9" s="17">
        <v>3.8622100754188224</v>
      </c>
    </row>
    <row r="10" spans="1:4" x14ac:dyDescent="0.25">
      <c r="A10" s="16" t="s">
        <v>54</v>
      </c>
      <c r="B10" s="16" t="s">
        <v>51</v>
      </c>
      <c r="C10" s="16">
        <v>1</v>
      </c>
      <c r="D10" s="17">
        <v>4.2875789594284246</v>
      </c>
    </row>
    <row r="11" spans="1:4" x14ac:dyDescent="0.25">
      <c r="A11" s="16" t="s">
        <v>54</v>
      </c>
      <c r="B11" s="16" t="s">
        <v>51</v>
      </c>
      <c r="C11" s="16">
        <v>2</v>
      </c>
      <c r="D11" s="17">
        <v>5.0760877323650213</v>
      </c>
    </row>
    <row r="12" spans="1:4" x14ac:dyDescent="0.25">
      <c r="A12" s="16" t="s">
        <v>54</v>
      </c>
      <c r="B12" s="16" t="s">
        <v>51</v>
      </c>
      <c r="C12" s="16">
        <v>3</v>
      </c>
      <c r="D12" s="17">
        <v>4.3539254319139031</v>
      </c>
    </row>
    <row r="13" spans="1:4" x14ac:dyDescent="0.25">
      <c r="A13" s="16" t="s">
        <v>54</v>
      </c>
      <c r="B13" s="16" t="s">
        <v>52</v>
      </c>
      <c r="C13" s="16">
        <v>1</v>
      </c>
      <c r="D13" s="17">
        <v>5.8080404038998674</v>
      </c>
    </row>
    <row r="14" spans="1:4" x14ac:dyDescent="0.25">
      <c r="A14" s="16" t="s">
        <v>54</v>
      </c>
      <c r="B14" s="16" t="s">
        <v>52</v>
      </c>
      <c r="C14" s="16">
        <v>2</v>
      </c>
      <c r="D14" s="17">
        <v>4.9524404758327654</v>
      </c>
    </row>
    <row r="15" spans="1:4" x14ac:dyDescent="0.25">
      <c r="A15" s="16" t="s">
        <v>54</v>
      </c>
      <c r="B15" s="16" t="s">
        <v>52</v>
      </c>
      <c r="C15" s="16">
        <v>3</v>
      </c>
      <c r="D15" s="17">
        <v>4.9796251532285707</v>
      </c>
    </row>
    <row r="16" spans="1:4" x14ac:dyDescent="0.25">
      <c r="A16" s="16" t="s">
        <v>54</v>
      </c>
      <c r="B16" s="16" t="s">
        <v>53</v>
      </c>
      <c r="C16" s="16">
        <v>1</v>
      </c>
      <c r="D16" s="17">
        <v>5.1842710834471868</v>
      </c>
    </row>
    <row r="17" spans="1:4" x14ac:dyDescent="0.25">
      <c r="A17" s="16" t="s">
        <v>54</v>
      </c>
      <c r="B17" s="16" t="s">
        <v>53</v>
      </c>
      <c r="C17" s="16">
        <v>2</v>
      </c>
      <c r="D17" s="17">
        <v>5.9607046563304911</v>
      </c>
    </row>
    <row r="18" spans="1:4" x14ac:dyDescent="0.25">
      <c r="A18" s="16" t="s">
        <v>54</v>
      </c>
      <c r="B18" s="16" t="s">
        <v>53</v>
      </c>
      <c r="C18" s="16">
        <v>3</v>
      </c>
      <c r="D18" s="17">
        <v>4.9959983987187186</v>
      </c>
    </row>
    <row r="19" spans="1:4" x14ac:dyDescent="0.25">
      <c r="A19" s="16" t="s">
        <v>55</v>
      </c>
      <c r="B19" s="16" t="s">
        <v>51</v>
      </c>
      <c r="C19" s="16">
        <v>1</v>
      </c>
      <c r="D19" s="17">
        <v>5.8183617396422962</v>
      </c>
    </row>
    <row r="20" spans="1:4" x14ac:dyDescent="0.25">
      <c r="A20" s="16" t="s">
        <v>55</v>
      </c>
      <c r="B20" s="16" t="s">
        <v>51</v>
      </c>
      <c r="C20" s="16">
        <v>2</v>
      </c>
      <c r="D20" s="17">
        <v>4.1737273509418413</v>
      </c>
    </row>
    <row r="21" spans="1:4" x14ac:dyDescent="0.25">
      <c r="A21" s="16" t="s">
        <v>55</v>
      </c>
      <c r="B21" s="16" t="s">
        <v>51</v>
      </c>
      <c r="C21" s="16">
        <v>3</v>
      </c>
      <c r="D21" s="17">
        <v>3.5870136139505613</v>
      </c>
    </row>
    <row r="22" spans="1:4" x14ac:dyDescent="0.25">
      <c r="A22" s="16" t="s">
        <v>55</v>
      </c>
      <c r="B22" s="16" t="s">
        <v>52</v>
      </c>
      <c r="C22" s="16">
        <v>1</v>
      </c>
      <c r="D22" s="17">
        <v>5.2456331044657203</v>
      </c>
    </row>
    <row r="23" spans="1:4" x14ac:dyDescent="0.25">
      <c r="A23" s="16" t="s">
        <v>55</v>
      </c>
      <c r="B23" s="16" t="s">
        <v>52</v>
      </c>
      <c r="C23" s="16">
        <v>2</v>
      </c>
      <c r="D23" s="17">
        <v>4.6159144994970029</v>
      </c>
    </row>
    <row r="24" spans="1:4" x14ac:dyDescent="0.25">
      <c r="A24" s="16" t="s">
        <v>55</v>
      </c>
      <c r="B24" s="16" t="s">
        <v>52</v>
      </c>
      <c r="C24" s="16">
        <v>3</v>
      </c>
      <c r="D24" s="17">
        <v>5.3873308171425052</v>
      </c>
    </row>
    <row r="25" spans="1:4" x14ac:dyDescent="0.25">
      <c r="A25" s="16" t="s">
        <v>55</v>
      </c>
      <c r="B25" s="16" t="s">
        <v>53</v>
      </c>
      <c r="C25" s="16">
        <v>1</v>
      </c>
      <c r="D25" s="17">
        <v>5.5238875199747985</v>
      </c>
    </row>
    <row r="26" spans="1:4" x14ac:dyDescent="0.25">
      <c r="A26" s="16" t="s">
        <v>55</v>
      </c>
      <c r="B26" s="16" t="s">
        <v>53</v>
      </c>
      <c r="C26" s="16">
        <v>2</v>
      </c>
      <c r="D26" s="17">
        <v>4.9709154086546272</v>
      </c>
    </row>
    <row r="27" spans="1:4" x14ac:dyDescent="0.25">
      <c r="A27" s="16" t="s">
        <v>55</v>
      </c>
      <c r="B27" s="16" t="s">
        <v>53</v>
      </c>
      <c r="C27" s="16">
        <v>3</v>
      </c>
      <c r="D27" s="17">
        <v>4.2387104957364885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0" workbookViewId="0">
      <selection activeCell="F33" activeCellId="2" sqref="F13 F23 F33"/>
    </sheetView>
  </sheetViews>
  <sheetFormatPr defaultRowHeight="15" x14ac:dyDescent="0.25"/>
  <cols>
    <col min="1" max="1" width="16.28515625" customWidth="1"/>
    <col min="2" max="2" width="19.7109375" customWidth="1"/>
    <col min="3" max="3" width="14.42578125" style="2" customWidth="1"/>
    <col min="4" max="4" width="13.7109375" style="2" customWidth="1"/>
    <col min="5" max="5" width="13.42578125" style="2" customWidth="1"/>
    <col min="6" max="6" width="12.85546875" style="1" customWidth="1"/>
  </cols>
  <sheetData>
    <row r="1" spans="1:9" x14ac:dyDescent="0.25">
      <c r="A1" t="s">
        <v>0</v>
      </c>
      <c r="B1" t="s">
        <v>49</v>
      </c>
      <c r="C1" s="2" t="s">
        <v>48</v>
      </c>
      <c r="E1" s="2" t="s">
        <v>16</v>
      </c>
    </row>
    <row r="2" spans="1:9" x14ac:dyDescent="0.25">
      <c r="A2" t="s">
        <v>17</v>
      </c>
      <c r="B2" t="s">
        <v>45</v>
      </c>
    </row>
    <row r="3" spans="1:9" ht="15.75" customHeight="1" x14ac:dyDescent="0.25">
      <c r="A3" s="49" t="s">
        <v>2</v>
      </c>
      <c r="B3" s="49" t="s">
        <v>5</v>
      </c>
      <c r="C3" s="50" t="s">
        <v>1</v>
      </c>
      <c r="D3" s="50"/>
      <c r="E3" s="50"/>
      <c r="F3" s="51" t="s">
        <v>4</v>
      </c>
    </row>
    <row r="4" spans="1:9" ht="15.75" customHeight="1" x14ac:dyDescent="0.25">
      <c r="A4" s="49"/>
      <c r="B4" s="49"/>
      <c r="C4" s="5">
        <v>1</v>
      </c>
      <c r="D4" s="5">
        <v>2</v>
      </c>
      <c r="E4" s="5">
        <v>3</v>
      </c>
      <c r="F4" s="51"/>
    </row>
    <row r="5" spans="1:9" ht="16.5" customHeight="1" x14ac:dyDescent="0.25">
      <c r="A5" s="52" t="s">
        <v>3</v>
      </c>
      <c r="B5" s="6" t="s">
        <v>6</v>
      </c>
      <c r="C5" s="5">
        <v>14.98</v>
      </c>
      <c r="D5" s="5">
        <v>10.62</v>
      </c>
      <c r="E5" s="5">
        <v>26.89</v>
      </c>
      <c r="F5" s="7">
        <f>AVERAGE(C5:E5)</f>
        <v>17.496666666666666</v>
      </c>
    </row>
    <row r="6" spans="1:9" ht="15" customHeight="1" x14ac:dyDescent="0.25">
      <c r="A6" s="53"/>
      <c r="B6" s="6" t="s">
        <v>7</v>
      </c>
      <c r="C6" s="5">
        <v>16.260000000000002</v>
      </c>
      <c r="D6" s="5">
        <v>12.69</v>
      </c>
      <c r="E6" s="5">
        <v>24.68</v>
      </c>
      <c r="F6" s="7">
        <f t="shared" ref="F6:F33" si="0">AVERAGE(C6:E6)</f>
        <v>17.876666666666669</v>
      </c>
    </row>
    <row r="7" spans="1:9" ht="15" customHeight="1" x14ac:dyDescent="0.25">
      <c r="A7" s="53"/>
      <c r="B7" s="6" t="s">
        <v>18</v>
      </c>
      <c r="C7" s="5">
        <v>21.87</v>
      </c>
      <c r="D7" s="5">
        <v>14.9</v>
      </c>
      <c r="E7" s="5">
        <v>18.46</v>
      </c>
      <c r="F7" s="7">
        <f t="shared" si="0"/>
        <v>18.41</v>
      </c>
    </row>
    <row r="8" spans="1:9" ht="15" customHeight="1" x14ac:dyDescent="0.25">
      <c r="A8" s="53"/>
      <c r="B8" s="6" t="s">
        <v>8</v>
      </c>
      <c r="C8" s="5">
        <v>13.51</v>
      </c>
      <c r="D8" s="5">
        <v>17.28</v>
      </c>
      <c r="E8" s="5">
        <v>22.86</v>
      </c>
      <c r="F8" s="7">
        <f t="shared" si="0"/>
        <v>17.883333333333333</v>
      </c>
      <c r="I8" t="s">
        <v>19</v>
      </c>
    </row>
    <row r="9" spans="1:9" ht="15" customHeight="1" x14ac:dyDescent="0.25">
      <c r="A9" s="53"/>
      <c r="B9" s="6" t="s">
        <v>9</v>
      </c>
      <c r="C9" s="5">
        <v>38.36</v>
      </c>
      <c r="D9" s="5">
        <v>43.45</v>
      </c>
      <c r="E9" s="5">
        <v>17.89</v>
      </c>
      <c r="F9" s="7">
        <f t="shared" si="0"/>
        <v>33.233333333333334</v>
      </c>
    </row>
    <row r="10" spans="1:9" ht="15" customHeight="1" x14ac:dyDescent="0.25">
      <c r="A10" s="53"/>
      <c r="B10" s="6" t="s">
        <v>10</v>
      </c>
      <c r="C10" s="5">
        <v>25.08</v>
      </c>
      <c r="D10" s="5">
        <v>27.83</v>
      </c>
      <c r="E10" s="5">
        <v>26.22</v>
      </c>
      <c r="F10" s="7">
        <f t="shared" si="0"/>
        <v>26.376666666666665</v>
      </c>
    </row>
    <row r="11" spans="1:9" ht="15" customHeight="1" x14ac:dyDescent="0.25">
      <c r="A11" s="53"/>
      <c r="B11" s="6" t="s">
        <v>11</v>
      </c>
      <c r="C11" s="5">
        <v>24.09</v>
      </c>
      <c r="D11" s="5">
        <v>55.09</v>
      </c>
      <c r="E11" s="5">
        <v>20.88</v>
      </c>
      <c r="F11" s="7">
        <f t="shared" si="0"/>
        <v>33.353333333333332</v>
      </c>
    </row>
    <row r="12" spans="1:9" ht="15" customHeight="1" x14ac:dyDescent="0.25">
      <c r="A12" s="53"/>
      <c r="B12" s="6" t="s">
        <v>12</v>
      </c>
      <c r="C12" s="5">
        <v>23.9</v>
      </c>
      <c r="D12" s="5">
        <v>19.62</v>
      </c>
      <c r="E12" s="5">
        <v>37.53</v>
      </c>
      <c r="F12" s="7">
        <f t="shared" si="0"/>
        <v>27.016666666666666</v>
      </c>
    </row>
    <row r="13" spans="1:9" ht="15" customHeight="1" x14ac:dyDescent="0.25">
      <c r="A13" s="54"/>
      <c r="B13" s="6" t="s">
        <v>13</v>
      </c>
      <c r="C13" s="5">
        <v>28.43</v>
      </c>
      <c r="D13" s="5">
        <v>28.7</v>
      </c>
      <c r="E13" s="5">
        <v>32.909999999999997</v>
      </c>
      <c r="F13" s="7">
        <f t="shared" si="0"/>
        <v>30.013333333333332</v>
      </c>
    </row>
    <row r="14" spans="1:9" x14ac:dyDescent="0.25">
      <c r="A14" s="4"/>
      <c r="B14" s="4"/>
      <c r="C14" s="5"/>
      <c r="D14" s="5"/>
      <c r="E14" s="5"/>
      <c r="F14" s="7"/>
    </row>
    <row r="15" spans="1:9" ht="15.75" x14ac:dyDescent="0.25">
      <c r="A15" s="48" t="s">
        <v>14</v>
      </c>
      <c r="B15" s="6" t="s">
        <v>6</v>
      </c>
      <c r="C15" s="5">
        <v>13.69</v>
      </c>
      <c r="D15" s="5">
        <v>12.72</v>
      </c>
      <c r="E15" s="5">
        <v>17.89</v>
      </c>
      <c r="F15" s="7">
        <f t="shared" si="0"/>
        <v>14.766666666666666</v>
      </c>
    </row>
    <row r="16" spans="1:9" ht="15.75" x14ac:dyDescent="0.25">
      <c r="A16" s="48"/>
      <c r="B16" s="6" t="s">
        <v>7</v>
      </c>
      <c r="C16" s="5">
        <v>18.23</v>
      </c>
      <c r="D16" s="5">
        <v>21.37</v>
      </c>
      <c r="E16" s="5">
        <v>13.35</v>
      </c>
      <c r="F16" s="7">
        <f t="shared" si="0"/>
        <v>17.650000000000002</v>
      </c>
    </row>
    <row r="17" spans="1:6" ht="15.75" x14ac:dyDescent="0.25">
      <c r="A17" s="48"/>
      <c r="B17" s="6" t="s">
        <v>18</v>
      </c>
      <c r="C17" s="5">
        <v>27.94</v>
      </c>
      <c r="D17" s="5">
        <v>28.08</v>
      </c>
      <c r="E17" s="5">
        <v>23.39</v>
      </c>
      <c r="F17" s="7">
        <f t="shared" si="0"/>
        <v>26.47</v>
      </c>
    </row>
    <row r="18" spans="1:6" ht="15.75" x14ac:dyDescent="0.25">
      <c r="A18" s="48"/>
      <c r="B18" s="6" t="s">
        <v>8</v>
      </c>
      <c r="C18" s="5">
        <v>24.93</v>
      </c>
      <c r="D18" s="5">
        <v>33.479999999999997</v>
      </c>
      <c r="E18" s="5">
        <v>17.39</v>
      </c>
      <c r="F18" s="7">
        <f t="shared" si="0"/>
        <v>25.266666666666666</v>
      </c>
    </row>
    <row r="19" spans="1:6" ht="15.75" x14ac:dyDescent="0.25">
      <c r="A19" s="48"/>
      <c r="B19" s="6" t="s">
        <v>9</v>
      </c>
      <c r="C19" s="5">
        <v>26.58</v>
      </c>
      <c r="D19" s="5">
        <v>24.8</v>
      </c>
      <c r="E19" s="5">
        <v>20.7</v>
      </c>
      <c r="F19" s="7">
        <f t="shared" si="0"/>
        <v>24.026666666666667</v>
      </c>
    </row>
    <row r="20" spans="1:6" ht="15.75" x14ac:dyDescent="0.25">
      <c r="A20" s="48"/>
      <c r="B20" s="6" t="s">
        <v>10</v>
      </c>
      <c r="C20" s="5">
        <v>35.24</v>
      </c>
      <c r="D20" s="5">
        <v>37.86</v>
      </c>
      <c r="E20" s="5">
        <v>31.99</v>
      </c>
      <c r="F20" s="7">
        <f t="shared" si="0"/>
        <v>35.029999999999994</v>
      </c>
    </row>
    <row r="21" spans="1:6" ht="15.75" x14ac:dyDescent="0.25">
      <c r="A21" s="48"/>
      <c r="B21" s="6" t="s">
        <v>11</v>
      </c>
      <c r="C21" s="5">
        <v>17.190000000000001</v>
      </c>
      <c r="D21" s="5">
        <v>12.5</v>
      </c>
      <c r="E21" s="5">
        <v>21.07</v>
      </c>
      <c r="F21" s="7">
        <f t="shared" si="0"/>
        <v>16.920000000000002</v>
      </c>
    </row>
    <row r="22" spans="1:6" ht="15.75" x14ac:dyDescent="0.25">
      <c r="A22" s="48"/>
      <c r="B22" s="6" t="s">
        <v>12</v>
      </c>
      <c r="C22" s="5">
        <v>21.3</v>
      </c>
      <c r="D22" s="5">
        <v>23.97</v>
      </c>
      <c r="E22" s="5">
        <v>17.149999999999999</v>
      </c>
      <c r="F22" s="7">
        <f t="shared" si="0"/>
        <v>20.806666666666665</v>
      </c>
    </row>
    <row r="23" spans="1:6" ht="15.75" x14ac:dyDescent="0.25">
      <c r="A23" s="48"/>
      <c r="B23" s="6" t="s">
        <v>13</v>
      </c>
      <c r="C23" s="5">
        <v>23.35</v>
      </c>
      <c r="D23" s="5">
        <v>18</v>
      </c>
      <c r="E23" s="5">
        <v>31.28</v>
      </c>
      <c r="F23" s="7">
        <f t="shared" si="0"/>
        <v>24.209999999999997</v>
      </c>
    </row>
    <row r="24" spans="1:6" x14ac:dyDescent="0.25">
      <c r="A24" s="4"/>
      <c r="B24" s="4"/>
      <c r="C24" s="5"/>
      <c r="D24" s="5"/>
      <c r="E24" s="5"/>
      <c r="F24" s="7"/>
    </row>
    <row r="25" spans="1:6" ht="15.75" x14ac:dyDescent="0.25">
      <c r="A25" s="48" t="s">
        <v>15</v>
      </c>
      <c r="B25" s="6" t="s">
        <v>6</v>
      </c>
      <c r="C25" s="13">
        <v>13.72</v>
      </c>
      <c r="D25" s="5">
        <v>13.56</v>
      </c>
      <c r="E25" s="5">
        <v>8.3699999999999992</v>
      </c>
      <c r="F25" s="7">
        <f t="shared" si="0"/>
        <v>11.883333333333333</v>
      </c>
    </row>
    <row r="26" spans="1:6" ht="15.75" x14ac:dyDescent="0.25">
      <c r="A26" s="48"/>
      <c r="B26" s="6" t="s">
        <v>7</v>
      </c>
      <c r="C26" s="5">
        <v>19.510000000000002</v>
      </c>
      <c r="D26" s="5">
        <v>12.36</v>
      </c>
      <c r="E26" s="5">
        <v>13.58</v>
      </c>
      <c r="F26" s="7">
        <f t="shared" si="0"/>
        <v>15.15</v>
      </c>
    </row>
    <row r="27" spans="1:6" ht="15.75" x14ac:dyDescent="0.25">
      <c r="A27" s="48"/>
      <c r="B27" s="6" t="s">
        <v>18</v>
      </c>
      <c r="C27" s="5">
        <v>9.0299999999999994</v>
      </c>
      <c r="D27" s="5">
        <v>16.649999999999999</v>
      </c>
      <c r="E27" s="5">
        <v>17.57</v>
      </c>
      <c r="F27" s="7">
        <f t="shared" si="0"/>
        <v>14.416666666666666</v>
      </c>
    </row>
    <row r="28" spans="1:6" ht="15.75" x14ac:dyDescent="0.25">
      <c r="A28" s="48"/>
      <c r="B28" s="6" t="s">
        <v>8</v>
      </c>
      <c r="C28" s="5">
        <v>13.13</v>
      </c>
      <c r="D28" s="13">
        <v>18.54</v>
      </c>
      <c r="E28" s="5">
        <v>23.7</v>
      </c>
      <c r="F28" s="7">
        <f t="shared" si="0"/>
        <v>18.456666666666667</v>
      </c>
    </row>
    <row r="29" spans="1:6" ht="15.75" x14ac:dyDescent="0.25">
      <c r="A29" s="48"/>
      <c r="B29" s="6" t="s">
        <v>9</v>
      </c>
      <c r="C29" s="5">
        <v>36.72</v>
      </c>
      <c r="D29" s="5">
        <v>16.57</v>
      </c>
      <c r="E29" s="5">
        <v>19.600000000000001</v>
      </c>
      <c r="F29" s="7">
        <f t="shared" si="0"/>
        <v>24.296666666666667</v>
      </c>
    </row>
    <row r="30" spans="1:6" ht="15.75" x14ac:dyDescent="0.25">
      <c r="A30" s="48"/>
      <c r="B30" s="6" t="s">
        <v>10</v>
      </c>
      <c r="C30" s="5">
        <v>23.09</v>
      </c>
      <c r="D30" s="5">
        <v>32.94</v>
      </c>
      <c r="E30" s="5">
        <v>17.350000000000001</v>
      </c>
      <c r="F30" s="7">
        <f t="shared" si="0"/>
        <v>24.459999999999997</v>
      </c>
    </row>
    <row r="31" spans="1:6" ht="15.75" x14ac:dyDescent="0.25">
      <c r="A31" s="48"/>
      <c r="B31" s="6" t="s">
        <v>11</v>
      </c>
      <c r="C31" s="5">
        <v>11.35</v>
      </c>
      <c r="D31" s="5">
        <v>12.37</v>
      </c>
      <c r="E31" s="5">
        <v>13.38</v>
      </c>
      <c r="F31" s="7">
        <f t="shared" si="0"/>
        <v>12.366666666666667</v>
      </c>
    </row>
    <row r="32" spans="1:6" ht="15.75" x14ac:dyDescent="0.25">
      <c r="A32" s="48"/>
      <c r="B32" s="6" t="s">
        <v>12</v>
      </c>
      <c r="C32" s="5">
        <v>19.239999999999998</v>
      </c>
      <c r="D32" s="5">
        <v>24.19</v>
      </c>
      <c r="E32" s="5">
        <v>42.14</v>
      </c>
      <c r="F32" s="7">
        <f t="shared" si="0"/>
        <v>28.52333333333333</v>
      </c>
    </row>
    <row r="33" spans="1:6" ht="15.75" x14ac:dyDescent="0.25">
      <c r="A33" s="48"/>
      <c r="B33" s="6" t="s">
        <v>13</v>
      </c>
      <c r="C33" s="5">
        <v>18.190000000000001</v>
      </c>
      <c r="D33" s="5">
        <v>16.21</v>
      </c>
      <c r="E33" s="5">
        <v>18</v>
      </c>
      <c r="F33" s="7">
        <f t="shared" si="0"/>
        <v>17.466666666666669</v>
      </c>
    </row>
  </sheetData>
  <mergeCells count="7">
    <mergeCell ref="A15:A23"/>
    <mergeCell ref="A25:A33"/>
    <mergeCell ref="A3:A4"/>
    <mergeCell ref="C3:E3"/>
    <mergeCell ref="F3:F4"/>
    <mergeCell ref="B3:B4"/>
    <mergeCell ref="A5:A13"/>
  </mergeCells>
  <pageMargins left="0.7" right="0.7" top="0.75" bottom="0.75" header="0.3" footer="0.3"/>
  <pageSetup paperSize="9" scale="90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9"/>
  <sheetViews>
    <sheetView workbookViewId="0">
      <selection activeCell="F6" sqref="F6"/>
    </sheetView>
  </sheetViews>
  <sheetFormatPr defaultRowHeight="15" x14ac:dyDescent="0.25"/>
  <cols>
    <col min="2" max="2" width="13.140625" customWidth="1"/>
    <col min="4" max="5" width="11.140625" customWidth="1"/>
    <col min="6" max="6" width="10.85546875" customWidth="1"/>
  </cols>
  <sheetData>
    <row r="4" spans="2:7" x14ac:dyDescent="0.25">
      <c r="B4" s="51" t="s">
        <v>5</v>
      </c>
      <c r="C4" s="50" t="s">
        <v>2</v>
      </c>
      <c r="D4" s="50"/>
      <c r="E4" s="50"/>
      <c r="F4" s="51" t="s">
        <v>20</v>
      </c>
      <c r="G4" s="51" t="s">
        <v>21</v>
      </c>
    </row>
    <row r="5" spans="2:7" x14ac:dyDescent="0.25">
      <c r="B5" s="51"/>
      <c r="C5" s="3" t="s">
        <v>3</v>
      </c>
      <c r="D5" s="3" t="s">
        <v>14</v>
      </c>
      <c r="E5" s="3" t="s">
        <v>15</v>
      </c>
      <c r="F5" s="51"/>
      <c r="G5" s="51"/>
    </row>
    <row r="6" spans="2:7" ht="15.75" x14ac:dyDescent="0.25">
      <c r="B6" s="6" t="s">
        <v>6</v>
      </c>
      <c r="C6" s="7">
        <v>17.496666666666666</v>
      </c>
      <c r="D6" s="7">
        <v>14.766666666666666</v>
      </c>
      <c r="E6" s="7">
        <v>11.883333333333333</v>
      </c>
      <c r="F6" s="7">
        <f>SUM(C6:E6)</f>
        <v>44.146666666666668</v>
      </c>
      <c r="G6" s="15">
        <f>AVERAGE(C6:E6)</f>
        <v>14.715555555555556</v>
      </c>
    </row>
    <row r="7" spans="2:7" ht="15.75" x14ac:dyDescent="0.25">
      <c r="B7" s="6" t="s">
        <v>7</v>
      </c>
      <c r="C7" s="7">
        <v>17.876666666666669</v>
      </c>
      <c r="D7" s="7">
        <v>17.650000000000002</v>
      </c>
      <c r="E7" s="7">
        <v>15.15</v>
      </c>
      <c r="F7" s="7">
        <f t="shared" ref="F7:F14" si="0">SUM(C7:E7)</f>
        <v>50.676666666666669</v>
      </c>
      <c r="G7" s="7">
        <f t="shared" ref="G7:G14" si="1">AVERAGE(C7:E7)</f>
        <v>16.892222222222223</v>
      </c>
    </row>
    <row r="8" spans="2:7" ht="15.75" x14ac:dyDescent="0.25">
      <c r="B8" s="6" t="s">
        <v>18</v>
      </c>
      <c r="C8" s="7">
        <v>18.41</v>
      </c>
      <c r="D8" s="7">
        <v>26.47</v>
      </c>
      <c r="E8" s="7">
        <v>14.416666666666666</v>
      </c>
      <c r="F8" s="7">
        <f t="shared" si="0"/>
        <v>59.29666666666666</v>
      </c>
      <c r="G8" s="7">
        <f t="shared" si="1"/>
        <v>19.765555555555554</v>
      </c>
    </row>
    <row r="9" spans="2:7" ht="15.75" x14ac:dyDescent="0.25">
      <c r="B9" s="6" t="s">
        <v>8</v>
      </c>
      <c r="C9" s="7">
        <v>17.883333333333333</v>
      </c>
      <c r="D9" s="7">
        <v>25.266666666666666</v>
      </c>
      <c r="E9" s="7">
        <v>18.456666666666667</v>
      </c>
      <c r="F9" s="7">
        <f t="shared" si="0"/>
        <v>61.606666666666669</v>
      </c>
      <c r="G9" s="7">
        <f t="shared" si="1"/>
        <v>20.535555555555558</v>
      </c>
    </row>
    <row r="10" spans="2:7" ht="15.75" x14ac:dyDescent="0.25">
      <c r="B10" s="6" t="s">
        <v>9</v>
      </c>
      <c r="C10" s="7">
        <v>33.233333333333334</v>
      </c>
      <c r="D10" s="7">
        <v>24.026666666666667</v>
      </c>
      <c r="E10" s="7">
        <v>24.296666666666667</v>
      </c>
      <c r="F10" s="7">
        <f t="shared" si="0"/>
        <v>81.556666666666672</v>
      </c>
      <c r="G10" s="12">
        <f t="shared" si="1"/>
        <v>27.185555555555556</v>
      </c>
    </row>
    <row r="11" spans="2:7" ht="15.75" x14ac:dyDescent="0.25">
      <c r="B11" s="6" t="s">
        <v>10</v>
      </c>
      <c r="C11" s="7">
        <v>26.376666666666665</v>
      </c>
      <c r="D11" s="7">
        <v>35.029999999999994</v>
      </c>
      <c r="E11" s="7">
        <v>24.459999999999997</v>
      </c>
      <c r="F11" s="7">
        <f t="shared" si="0"/>
        <v>85.86666666666666</v>
      </c>
      <c r="G11" s="12">
        <f t="shared" si="1"/>
        <v>28.62222222222222</v>
      </c>
    </row>
    <row r="12" spans="2:7" ht="15.75" x14ac:dyDescent="0.25">
      <c r="B12" s="6" t="s">
        <v>11</v>
      </c>
      <c r="C12" s="7">
        <v>33.353333333333332</v>
      </c>
      <c r="D12" s="7">
        <v>16.920000000000002</v>
      </c>
      <c r="E12" s="7">
        <v>12.366666666666667</v>
      </c>
      <c r="F12" s="7">
        <f t="shared" si="0"/>
        <v>62.64</v>
      </c>
      <c r="G12" s="7">
        <f t="shared" si="1"/>
        <v>20.88</v>
      </c>
    </row>
    <row r="13" spans="2:7" ht="15.75" x14ac:dyDescent="0.25">
      <c r="B13" s="6" t="s">
        <v>12</v>
      </c>
      <c r="C13" s="7">
        <v>27.016666666666666</v>
      </c>
      <c r="D13" s="7">
        <v>20.806666666666665</v>
      </c>
      <c r="E13" s="7">
        <v>28.52333333333333</v>
      </c>
      <c r="F13" s="7">
        <f t="shared" si="0"/>
        <v>76.346666666666664</v>
      </c>
      <c r="G13" s="11">
        <f t="shared" si="1"/>
        <v>25.448888888888888</v>
      </c>
    </row>
    <row r="14" spans="2:7" ht="15.75" x14ac:dyDescent="0.25">
      <c r="B14" s="6" t="s">
        <v>13</v>
      </c>
      <c r="C14" s="7">
        <v>30.013333333333332</v>
      </c>
      <c r="D14" s="7">
        <v>24.209999999999997</v>
      </c>
      <c r="E14" s="7">
        <v>17.466666666666669</v>
      </c>
      <c r="F14" s="7">
        <f t="shared" si="0"/>
        <v>71.69</v>
      </c>
      <c r="G14" s="14">
        <f t="shared" si="1"/>
        <v>23.896666666666665</v>
      </c>
    </row>
    <row r="15" spans="2:7" x14ac:dyDescent="0.25">
      <c r="B15" s="50" t="s">
        <v>22</v>
      </c>
      <c r="C15" s="50"/>
      <c r="D15" s="50"/>
      <c r="E15" s="50"/>
      <c r="F15" s="7">
        <f>SUM(F6:F14)</f>
        <v>593.8266666666666</v>
      </c>
      <c r="G15" s="7">
        <f>SUM(G6:G14)</f>
        <v>197.94222222222223</v>
      </c>
    </row>
    <row r="17" spans="2:11" x14ac:dyDescent="0.25">
      <c r="C17" s="57" t="s">
        <v>23</v>
      </c>
      <c r="D17" s="57"/>
      <c r="E17" s="57"/>
      <c r="F17">
        <f>COUNTA(C5:E5)</f>
        <v>3</v>
      </c>
    </row>
    <row r="18" spans="2:11" x14ac:dyDescent="0.25">
      <c r="C18" s="57" t="s">
        <v>24</v>
      </c>
      <c r="D18" s="57"/>
      <c r="E18" s="57"/>
      <c r="F18">
        <f>COUNTA(B6:B14)</f>
        <v>9</v>
      </c>
    </row>
    <row r="19" spans="2:11" x14ac:dyDescent="0.25">
      <c r="C19" s="57" t="s">
        <v>25</v>
      </c>
      <c r="D19" s="57"/>
      <c r="E19" s="57"/>
      <c r="F19">
        <f>(F15^2)/(F18*3)</f>
        <v>13060.374446090533</v>
      </c>
    </row>
    <row r="20" spans="2:11" x14ac:dyDescent="0.25">
      <c r="C20" s="57" t="s">
        <v>26</v>
      </c>
      <c r="D20" s="57"/>
      <c r="E20" s="57"/>
      <c r="F20">
        <f>F18-1</f>
        <v>8</v>
      </c>
    </row>
    <row r="21" spans="2:11" x14ac:dyDescent="0.25">
      <c r="C21" s="57" t="s">
        <v>27</v>
      </c>
      <c r="D21" s="57"/>
      <c r="E21" s="57"/>
      <c r="F21">
        <f>F18*(F17-1)</f>
        <v>18</v>
      </c>
    </row>
    <row r="22" spans="2:11" x14ac:dyDescent="0.25">
      <c r="C22" t="s">
        <v>28</v>
      </c>
      <c r="F22">
        <f>(F18*F17)-1</f>
        <v>26</v>
      </c>
    </row>
    <row r="23" spans="2:11" x14ac:dyDescent="0.25">
      <c r="C23" s="57" t="s">
        <v>29</v>
      </c>
      <c r="D23" s="57"/>
      <c r="E23" s="57"/>
      <c r="F23" s="8">
        <f>SUMSQ(C6:E14)-F19</f>
        <v>1125.1998650205805</v>
      </c>
    </row>
    <row r="24" spans="2:11" x14ac:dyDescent="0.25">
      <c r="C24" t="s">
        <v>30</v>
      </c>
      <c r="F24">
        <f>SUMSQ(F6:F14)/F17-F19</f>
        <v>521.33965761316904</v>
      </c>
      <c r="J24" t="s">
        <v>35</v>
      </c>
      <c r="K24">
        <f>SQRT(F27/G15)*100</f>
        <v>41.168280937704886</v>
      </c>
    </row>
    <row r="25" spans="2:11" x14ac:dyDescent="0.25">
      <c r="C25" s="57" t="s">
        <v>31</v>
      </c>
      <c r="D25" s="57"/>
      <c r="E25" s="57"/>
      <c r="F25" s="8">
        <f>F23-F24</f>
        <v>603.86020740741151</v>
      </c>
    </row>
    <row r="26" spans="2:11" x14ac:dyDescent="0.25">
      <c r="C26" s="57" t="s">
        <v>32</v>
      </c>
      <c r="D26" s="57"/>
      <c r="E26" s="57"/>
      <c r="F26">
        <f>F24/(F18-1)</f>
        <v>65.16745720164613</v>
      </c>
    </row>
    <row r="27" spans="2:11" x14ac:dyDescent="0.25">
      <c r="C27" s="57" t="s">
        <v>33</v>
      </c>
      <c r="D27" s="57"/>
      <c r="E27" s="57"/>
      <c r="F27">
        <f>F25/F21</f>
        <v>33.54778930041175</v>
      </c>
    </row>
    <row r="28" spans="2:11" x14ac:dyDescent="0.25">
      <c r="C28" t="s">
        <v>34</v>
      </c>
      <c r="F28">
        <f xml:space="preserve"> F26/F27</f>
        <v>1.9425261264785127</v>
      </c>
    </row>
    <row r="30" spans="2:11" x14ac:dyDescent="0.25">
      <c r="B30" t="s">
        <v>36</v>
      </c>
    </row>
    <row r="32" spans="2:11" x14ac:dyDescent="0.25">
      <c r="B32" s="55" t="s">
        <v>37</v>
      </c>
      <c r="C32" s="55" t="s">
        <v>38</v>
      </c>
      <c r="D32" s="55" t="s">
        <v>39</v>
      </c>
      <c r="E32" s="55" t="s">
        <v>40</v>
      </c>
      <c r="F32" s="55" t="s">
        <v>41</v>
      </c>
      <c r="G32" s="50" t="s">
        <v>44</v>
      </c>
      <c r="H32" s="50"/>
      <c r="I32" s="10"/>
    </row>
    <row r="33" spans="2:9" x14ac:dyDescent="0.25">
      <c r="B33" s="56"/>
      <c r="C33" s="56"/>
      <c r="D33" s="56"/>
      <c r="E33" s="56"/>
      <c r="F33" s="56"/>
      <c r="G33" s="3">
        <v>0.05</v>
      </c>
      <c r="H33" s="3">
        <v>0.01</v>
      </c>
      <c r="I33" s="10"/>
    </row>
    <row r="34" spans="2:9" x14ac:dyDescent="0.25">
      <c r="B34" s="4" t="s">
        <v>5</v>
      </c>
      <c r="C34" s="4">
        <v>8</v>
      </c>
      <c r="D34" s="4">
        <f>F24</f>
        <v>521.33965761316904</v>
      </c>
      <c r="E34" s="4">
        <f>F26</f>
        <v>65.16745720164613</v>
      </c>
      <c r="F34" s="4">
        <f>F28</f>
        <v>1.9425261264785127</v>
      </c>
      <c r="G34" s="3">
        <f>FINV(G33,C34,C35)</f>
        <v>2.5101578953835757</v>
      </c>
      <c r="H34" s="3">
        <f>FINV(H33,C34,C35)</f>
        <v>3.7054218811720387</v>
      </c>
    </row>
    <row r="35" spans="2:9" x14ac:dyDescent="0.25">
      <c r="B35" s="4" t="s">
        <v>42</v>
      </c>
      <c r="C35" s="4">
        <v>18</v>
      </c>
      <c r="D35" s="9">
        <f>F25</f>
        <v>603.86020740741151</v>
      </c>
      <c r="E35" s="4">
        <f>F27</f>
        <v>33.54778930041175</v>
      </c>
      <c r="F35" s="4"/>
      <c r="G35" s="3" t="str">
        <f>IF(F34&lt;G34,"tn",IF(F34&lt;H34,"*",IF(F34&gt;H34,"**")))</f>
        <v>tn</v>
      </c>
      <c r="H35" s="3"/>
    </row>
    <row r="36" spans="2:9" x14ac:dyDescent="0.25">
      <c r="B36" s="4" t="s">
        <v>43</v>
      </c>
      <c r="C36" s="4">
        <v>26</v>
      </c>
      <c r="D36" s="9">
        <f>F23</f>
        <v>1125.1998650205805</v>
      </c>
      <c r="E36" s="4"/>
      <c r="F36" s="4"/>
      <c r="G36" s="3"/>
      <c r="H36" s="3"/>
    </row>
    <row r="39" spans="2:9" x14ac:dyDescent="0.25">
      <c r="F39" t="s">
        <v>47</v>
      </c>
      <c r="G39" t="s">
        <v>46</v>
      </c>
    </row>
  </sheetData>
  <mergeCells count="20">
    <mergeCell ref="C25:E25"/>
    <mergeCell ref="B4:B5"/>
    <mergeCell ref="C4:E4"/>
    <mergeCell ref="F4:F5"/>
    <mergeCell ref="G4:G5"/>
    <mergeCell ref="B15:E15"/>
    <mergeCell ref="C17:E17"/>
    <mergeCell ref="C18:E18"/>
    <mergeCell ref="C19:E19"/>
    <mergeCell ref="C20:E20"/>
    <mergeCell ref="C21:E21"/>
    <mergeCell ref="C23:E23"/>
    <mergeCell ref="F32:F33"/>
    <mergeCell ref="G32:H32"/>
    <mergeCell ref="C26:E26"/>
    <mergeCell ref="C27:E27"/>
    <mergeCell ref="B32:B33"/>
    <mergeCell ref="C32:C33"/>
    <mergeCell ref="D32:D33"/>
    <mergeCell ref="E32:E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4" workbookViewId="0">
      <selection activeCell="J23" sqref="J23"/>
    </sheetView>
  </sheetViews>
  <sheetFormatPr defaultRowHeight="15" x14ac:dyDescent="0.25"/>
  <sheetData>
    <row r="1" spans="1:5" x14ac:dyDescent="0.25">
      <c r="A1" s="16" t="s">
        <v>50</v>
      </c>
      <c r="B1" s="16" t="s">
        <v>51</v>
      </c>
      <c r="C1" s="16">
        <v>1</v>
      </c>
      <c r="D1" s="17">
        <v>17.496666666666666</v>
      </c>
      <c r="E1">
        <f>SQRT(D1+0.5)</f>
        <v>4.2422478318300385</v>
      </c>
    </row>
    <row r="2" spans="1:5" x14ac:dyDescent="0.25">
      <c r="A2" s="16" t="s">
        <v>50</v>
      </c>
      <c r="B2" s="16" t="s">
        <v>51</v>
      </c>
      <c r="C2" s="16">
        <v>2</v>
      </c>
      <c r="D2" s="17">
        <v>14.766666666666666</v>
      </c>
      <c r="E2">
        <f t="shared" ref="E2:E27" si="0">SQRT(D2+0.5)</f>
        <v>3.9072582032246941</v>
      </c>
    </row>
    <row r="3" spans="1:5" x14ac:dyDescent="0.25">
      <c r="A3" s="16" t="s">
        <v>50</v>
      </c>
      <c r="B3" s="16" t="s">
        <v>51</v>
      </c>
      <c r="C3" s="16">
        <v>3</v>
      </c>
      <c r="D3" s="17">
        <v>11.883333333333333</v>
      </c>
      <c r="E3">
        <f t="shared" si="0"/>
        <v>3.5189960689567887</v>
      </c>
    </row>
    <row r="4" spans="1:5" x14ac:dyDescent="0.25">
      <c r="A4" s="16" t="s">
        <v>50</v>
      </c>
      <c r="B4" s="16" t="s">
        <v>52</v>
      </c>
      <c r="C4" s="16">
        <v>1</v>
      </c>
      <c r="D4" s="17">
        <v>17.876666666666669</v>
      </c>
      <c r="E4">
        <f t="shared" si="0"/>
        <v>4.2868014494103486</v>
      </c>
    </row>
    <row r="5" spans="1:5" x14ac:dyDescent="0.25">
      <c r="A5" s="16" t="s">
        <v>50</v>
      </c>
      <c r="B5" s="16" t="s">
        <v>52</v>
      </c>
      <c r="C5" s="16">
        <v>2</v>
      </c>
      <c r="D5" s="17">
        <v>17.650000000000002</v>
      </c>
      <c r="E5">
        <f t="shared" si="0"/>
        <v>4.2602816808281592</v>
      </c>
    </row>
    <row r="6" spans="1:5" x14ac:dyDescent="0.25">
      <c r="A6" s="16" t="s">
        <v>50</v>
      </c>
      <c r="B6" s="16" t="s">
        <v>52</v>
      </c>
      <c r="C6" s="16">
        <v>3</v>
      </c>
      <c r="D6" s="17">
        <v>15.15</v>
      </c>
      <c r="E6">
        <f t="shared" si="0"/>
        <v>3.9560080889704965</v>
      </c>
    </row>
    <row r="7" spans="1:5" x14ac:dyDescent="0.25">
      <c r="A7" s="16" t="s">
        <v>50</v>
      </c>
      <c r="B7" s="16" t="s">
        <v>53</v>
      </c>
      <c r="C7" s="16">
        <v>1</v>
      </c>
      <c r="D7" s="17">
        <v>18.41</v>
      </c>
      <c r="E7">
        <f t="shared" si="0"/>
        <v>4.3485629810317796</v>
      </c>
    </row>
    <row r="8" spans="1:5" x14ac:dyDescent="0.25">
      <c r="A8" s="16" t="s">
        <v>50</v>
      </c>
      <c r="B8" s="16" t="s">
        <v>53</v>
      </c>
      <c r="C8" s="16">
        <v>2</v>
      </c>
      <c r="D8" s="17">
        <v>26.47</v>
      </c>
      <c r="E8">
        <f t="shared" si="0"/>
        <v>5.1932648690395142</v>
      </c>
    </row>
    <row r="9" spans="1:5" x14ac:dyDescent="0.25">
      <c r="A9" s="16" t="s">
        <v>50</v>
      </c>
      <c r="B9" s="16" t="s">
        <v>53</v>
      </c>
      <c r="C9" s="16">
        <v>3</v>
      </c>
      <c r="D9" s="17">
        <v>14.416666666666666</v>
      </c>
      <c r="E9">
        <f t="shared" si="0"/>
        <v>3.8622100754188224</v>
      </c>
    </row>
    <row r="10" spans="1:5" x14ac:dyDescent="0.25">
      <c r="A10" s="16" t="s">
        <v>54</v>
      </c>
      <c r="B10" s="16" t="s">
        <v>51</v>
      </c>
      <c r="C10" s="16">
        <v>1</v>
      </c>
      <c r="D10" s="17">
        <v>17.883333333333333</v>
      </c>
      <c r="E10">
        <f t="shared" si="0"/>
        <v>4.2875789594284246</v>
      </c>
    </row>
    <row r="11" spans="1:5" x14ac:dyDescent="0.25">
      <c r="A11" s="16" t="s">
        <v>54</v>
      </c>
      <c r="B11" s="16" t="s">
        <v>51</v>
      </c>
      <c r="C11" s="16">
        <v>2</v>
      </c>
      <c r="D11" s="17">
        <v>25.266666666666666</v>
      </c>
      <c r="E11">
        <f t="shared" si="0"/>
        <v>5.0760877323650213</v>
      </c>
    </row>
    <row r="12" spans="1:5" x14ac:dyDescent="0.25">
      <c r="A12" s="16" t="s">
        <v>54</v>
      </c>
      <c r="B12" s="16" t="s">
        <v>51</v>
      </c>
      <c r="C12" s="16">
        <v>3</v>
      </c>
      <c r="D12" s="17">
        <v>18.456666666666667</v>
      </c>
      <c r="E12">
        <f t="shared" si="0"/>
        <v>4.3539254319139031</v>
      </c>
    </row>
    <row r="13" spans="1:5" x14ac:dyDescent="0.25">
      <c r="A13" s="16" t="s">
        <v>54</v>
      </c>
      <c r="B13" s="16" t="s">
        <v>52</v>
      </c>
      <c r="C13" s="16">
        <v>1</v>
      </c>
      <c r="D13" s="17">
        <v>33.233333333333334</v>
      </c>
      <c r="E13">
        <f t="shared" si="0"/>
        <v>5.8080404038998674</v>
      </c>
    </row>
    <row r="14" spans="1:5" x14ac:dyDescent="0.25">
      <c r="A14" s="16" t="s">
        <v>54</v>
      </c>
      <c r="B14" s="16" t="s">
        <v>52</v>
      </c>
      <c r="C14" s="16">
        <v>2</v>
      </c>
      <c r="D14" s="17">
        <v>24.026666666666667</v>
      </c>
      <c r="E14">
        <f t="shared" si="0"/>
        <v>4.9524404758327654</v>
      </c>
    </row>
    <row r="15" spans="1:5" x14ac:dyDescent="0.25">
      <c r="A15" s="16" t="s">
        <v>54</v>
      </c>
      <c r="B15" s="16" t="s">
        <v>52</v>
      </c>
      <c r="C15" s="16">
        <v>3</v>
      </c>
      <c r="D15" s="17">
        <v>24.296666666666667</v>
      </c>
      <c r="E15">
        <f t="shared" si="0"/>
        <v>4.9796251532285707</v>
      </c>
    </row>
    <row r="16" spans="1:5" x14ac:dyDescent="0.25">
      <c r="A16" s="16" t="s">
        <v>54</v>
      </c>
      <c r="B16" s="16" t="s">
        <v>53</v>
      </c>
      <c r="C16" s="16">
        <v>1</v>
      </c>
      <c r="D16" s="17">
        <v>26.376666666666665</v>
      </c>
      <c r="E16">
        <f t="shared" si="0"/>
        <v>5.1842710834471868</v>
      </c>
    </row>
    <row r="17" spans="1:5" x14ac:dyDescent="0.25">
      <c r="A17" s="16" t="s">
        <v>54</v>
      </c>
      <c r="B17" s="16" t="s">
        <v>53</v>
      </c>
      <c r="C17" s="16">
        <v>2</v>
      </c>
      <c r="D17" s="17">
        <v>35.029999999999994</v>
      </c>
      <c r="E17">
        <f t="shared" si="0"/>
        <v>5.9607046563304911</v>
      </c>
    </row>
    <row r="18" spans="1:5" x14ac:dyDescent="0.25">
      <c r="A18" s="16" t="s">
        <v>54</v>
      </c>
      <c r="B18" s="16" t="s">
        <v>53</v>
      </c>
      <c r="C18" s="16">
        <v>3</v>
      </c>
      <c r="D18" s="17">
        <v>24.459999999999997</v>
      </c>
      <c r="E18">
        <f t="shared" si="0"/>
        <v>4.9959983987187186</v>
      </c>
    </row>
    <row r="19" spans="1:5" x14ac:dyDescent="0.25">
      <c r="A19" s="16" t="s">
        <v>55</v>
      </c>
      <c r="B19" s="16" t="s">
        <v>51</v>
      </c>
      <c r="C19" s="16">
        <v>1</v>
      </c>
      <c r="D19" s="17">
        <v>33.353333333333332</v>
      </c>
      <c r="E19">
        <f t="shared" si="0"/>
        <v>5.8183617396422962</v>
      </c>
    </row>
    <row r="20" spans="1:5" x14ac:dyDescent="0.25">
      <c r="A20" s="16" t="s">
        <v>55</v>
      </c>
      <c r="B20" s="16" t="s">
        <v>51</v>
      </c>
      <c r="C20" s="16">
        <v>2</v>
      </c>
      <c r="D20" s="17">
        <v>16.920000000000002</v>
      </c>
      <c r="E20">
        <f t="shared" si="0"/>
        <v>4.1737273509418413</v>
      </c>
    </row>
    <row r="21" spans="1:5" x14ac:dyDescent="0.25">
      <c r="A21" s="16" t="s">
        <v>55</v>
      </c>
      <c r="B21" s="16" t="s">
        <v>51</v>
      </c>
      <c r="C21" s="16">
        <v>3</v>
      </c>
      <c r="D21" s="17">
        <v>12.366666666666667</v>
      </c>
      <c r="E21">
        <f t="shared" si="0"/>
        <v>3.5870136139505613</v>
      </c>
    </row>
    <row r="22" spans="1:5" x14ac:dyDescent="0.25">
      <c r="A22" s="16" t="s">
        <v>55</v>
      </c>
      <c r="B22" s="16" t="s">
        <v>52</v>
      </c>
      <c r="C22" s="16">
        <v>1</v>
      </c>
      <c r="D22" s="17">
        <v>27.016666666666666</v>
      </c>
      <c r="E22">
        <f t="shared" si="0"/>
        <v>5.2456331044657203</v>
      </c>
    </row>
    <row r="23" spans="1:5" x14ac:dyDescent="0.25">
      <c r="A23" s="16" t="s">
        <v>55</v>
      </c>
      <c r="B23" s="16" t="s">
        <v>52</v>
      </c>
      <c r="C23" s="16">
        <v>2</v>
      </c>
      <c r="D23" s="17">
        <v>20.806666666666665</v>
      </c>
      <c r="E23">
        <f t="shared" si="0"/>
        <v>4.6159144994970029</v>
      </c>
    </row>
    <row r="24" spans="1:5" x14ac:dyDescent="0.25">
      <c r="A24" s="16" t="s">
        <v>55</v>
      </c>
      <c r="B24" s="16" t="s">
        <v>52</v>
      </c>
      <c r="C24" s="16">
        <v>3</v>
      </c>
      <c r="D24" s="17">
        <v>28.52333333333333</v>
      </c>
      <c r="E24">
        <f t="shared" si="0"/>
        <v>5.3873308171425052</v>
      </c>
    </row>
    <row r="25" spans="1:5" x14ac:dyDescent="0.25">
      <c r="A25" s="16" t="s">
        <v>55</v>
      </c>
      <c r="B25" s="16" t="s">
        <v>53</v>
      </c>
      <c r="C25" s="16">
        <v>1</v>
      </c>
      <c r="D25" s="17">
        <v>30.013333333333332</v>
      </c>
      <c r="E25">
        <f t="shared" si="0"/>
        <v>5.5238875199747985</v>
      </c>
    </row>
    <row r="26" spans="1:5" x14ac:dyDescent="0.25">
      <c r="A26" s="16" t="s">
        <v>55</v>
      </c>
      <c r="B26" s="16" t="s">
        <v>53</v>
      </c>
      <c r="C26" s="16">
        <v>2</v>
      </c>
      <c r="D26" s="17">
        <v>24.209999999999997</v>
      </c>
      <c r="E26">
        <f t="shared" si="0"/>
        <v>4.9709154086546272</v>
      </c>
    </row>
    <row r="27" spans="1:5" x14ac:dyDescent="0.25">
      <c r="A27" s="16" t="s">
        <v>55</v>
      </c>
      <c r="B27" s="16" t="s">
        <v>53</v>
      </c>
      <c r="C27" s="16">
        <v>3</v>
      </c>
      <c r="D27" s="17">
        <v>17.466666666666669</v>
      </c>
      <c r="E27">
        <f t="shared" si="0"/>
        <v>4.2387104957364885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topLeftCell="A5" workbookViewId="0">
      <selection activeCell="F20" sqref="F20"/>
    </sheetView>
  </sheetViews>
  <sheetFormatPr defaultRowHeight="15" x14ac:dyDescent="0.25"/>
  <cols>
    <col min="1" max="1" width="29.42578125" customWidth="1"/>
    <col min="2" max="2" width="33" customWidth="1"/>
    <col min="3" max="3" width="11.5703125" bestFit="1" customWidth="1"/>
    <col min="4" max="4" width="20.140625" customWidth="1"/>
    <col min="5" max="5" width="30" customWidth="1"/>
  </cols>
  <sheetData>
    <row r="2" spans="1:7" ht="15.75" x14ac:dyDescent="0.25">
      <c r="A2" s="44" t="s">
        <v>56</v>
      </c>
      <c r="B2" s="46" t="s">
        <v>38</v>
      </c>
      <c r="C2" s="46" t="s">
        <v>39</v>
      </c>
      <c r="D2" s="46" t="s">
        <v>40</v>
      </c>
      <c r="E2" s="46" t="s">
        <v>57</v>
      </c>
      <c r="F2" s="43" t="s">
        <v>58</v>
      </c>
      <c r="G2" s="43"/>
    </row>
    <row r="3" spans="1:7" ht="15.75" x14ac:dyDescent="0.25">
      <c r="A3" s="45"/>
      <c r="B3" s="47"/>
      <c r="C3" s="47"/>
      <c r="D3" s="47"/>
      <c r="E3" s="47"/>
      <c r="F3" s="18">
        <v>0.05</v>
      </c>
      <c r="G3" s="18">
        <v>0.01</v>
      </c>
    </row>
    <row r="4" spans="1:7" ht="15.75" x14ac:dyDescent="0.25">
      <c r="A4" s="19" t="s">
        <v>59</v>
      </c>
      <c r="B4" s="20">
        <v>2</v>
      </c>
      <c r="C4" s="21">
        <v>338.75900000000001</v>
      </c>
      <c r="D4" s="22">
        <v>169.38</v>
      </c>
      <c r="E4" s="22" t="s">
        <v>67</v>
      </c>
      <c r="F4" s="23">
        <v>3.56</v>
      </c>
      <c r="G4" s="24">
        <v>6.01</v>
      </c>
    </row>
    <row r="5" spans="1:7" ht="15.75" x14ac:dyDescent="0.25">
      <c r="A5" s="19" t="s">
        <v>60</v>
      </c>
      <c r="B5" s="20">
        <v>2</v>
      </c>
      <c r="C5" s="22">
        <v>149.333</v>
      </c>
      <c r="D5" s="22">
        <v>74.667000000000002</v>
      </c>
      <c r="E5" s="22" t="s">
        <v>68</v>
      </c>
      <c r="F5" s="23">
        <v>3.56</v>
      </c>
      <c r="G5" s="24">
        <v>6.01</v>
      </c>
    </row>
    <row r="6" spans="1:7" ht="15.75" x14ac:dyDescent="0.25">
      <c r="A6" s="19" t="s">
        <v>61</v>
      </c>
      <c r="B6" s="20">
        <v>4</v>
      </c>
      <c r="C6" s="22">
        <v>33.241999999999997</v>
      </c>
      <c r="D6" s="22">
        <v>8.31</v>
      </c>
      <c r="E6" s="22" t="s">
        <v>69</v>
      </c>
      <c r="F6" s="23">
        <v>2.93</v>
      </c>
      <c r="G6" s="24">
        <v>4.58</v>
      </c>
    </row>
    <row r="7" spans="1:7" ht="15.75" x14ac:dyDescent="0.25">
      <c r="A7" s="19" t="s">
        <v>62</v>
      </c>
      <c r="B7" s="20">
        <v>18</v>
      </c>
      <c r="C7" s="22">
        <v>603.54399999999998</v>
      </c>
      <c r="D7" s="22">
        <v>33.53</v>
      </c>
      <c r="E7" s="22"/>
      <c r="F7" s="25"/>
      <c r="G7" s="26"/>
    </row>
    <row r="8" spans="1:7" ht="15.75" x14ac:dyDescent="0.25">
      <c r="A8" s="27" t="s">
        <v>63</v>
      </c>
      <c r="B8" s="28">
        <v>26</v>
      </c>
      <c r="C8" s="29">
        <v>1124.8789999999999</v>
      </c>
      <c r="D8" s="29"/>
      <c r="E8" s="29"/>
      <c r="F8" s="30"/>
      <c r="G8" s="31"/>
    </row>
    <row r="9" spans="1:7" ht="15.75" x14ac:dyDescent="0.25">
      <c r="A9" s="32" t="s">
        <v>66</v>
      </c>
      <c r="B9" s="1"/>
      <c r="F9" s="1"/>
    </row>
    <row r="13" spans="1:7" ht="15.75" x14ac:dyDescent="0.25">
      <c r="A13" s="41" t="s">
        <v>64</v>
      </c>
      <c r="B13" s="42" t="s">
        <v>65</v>
      </c>
      <c r="C13" s="33"/>
      <c r="D13" s="41" t="s">
        <v>64</v>
      </c>
      <c r="E13" s="42" t="s">
        <v>65</v>
      </c>
      <c r="F13" s="34"/>
      <c r="G13" s="34"/>
    </row>
    <row r="14" spans="1:7" ht="15.75" x14ac:dyDescent="0.25">
      <c r="A14" s="35" t="s">
        <v>54</v>
      </c>
      <c r="B14" s="35" t="s">
        <v>70</v>
      </c>
      <c r="C14" s="35"/>
      <c r="D14" s="35" t="s">
        <v>10</v>
      </c>
      <c r="E14" s="35" t="s">
        <v>76</v>
      </c>
      <c r="F14" s="34"/>
      <c r="G14" s="34"/>
    </row>
    <row r="15" spans="1:7" ht="15.75" x14ac:dyDescent="0.25">
      <c r="A15" s="35" t="s">
        <v>55</v>
      </c>
      <c r="B15" s="35" t="s">
        <v>71</v>
      </c>
      <c r="C15" s="35"/>
      <c r="D15" s="35" t="s">
        <v>9</v>
      </c>
      <c r="E15" s="35" t="s">
        <v>77</v>
      </c>
      <c r="F15" s="34"/>
      <c r="G15" s="34"/>
    </row>
    <row r="16" spans="1:7" ht="15.75" x14ac:dyDescent="0.25">
      <c r="A16" s="35" t="s">
        <v>50</v>
      </c>
      <c r="B16" s="35" t="s">
        <v>72</v>
      </c>
      <c r="C16" s="35"/>
      <c r="D16" s="35" t="s">
        <v>12</v>
      </c>
      <c r="E16" s="35" t="s">
        <v>78</v>
      </c>
      <c r="F16" s="34"/>
      <c r="G16" s="34"/>
    </row>
    <row r="17" spans="1:7" ht="15.75" x14ac:dyDescent="0.25">
      <c r="A17" s="35"/>
      <c r="B17" s="35"/>
      <c r="C17" s="36"/>
      <c r="D17" s="35" t="s">
        <v>13</v>
      </c>
      <c r="E17" s="35" t="s">
        <v>79</v>
      </c>
      <c r="F17" s="34"/>
      <c r="G17" s="34"/>
    </row>
    <row r="18" spans="1:7" ht="15.75" x14ac:dyDescent="0.25">
      <c r="A18" s="35" t="s">
        <v>53</v>
      </c>
      <c r="B18" s="35" t="s">
        <v>73</v>
      </c>
      <c r="C18" s="35"/>
      <c r="D18" s="35" t="s">
        <v>11</v>
      </c>
      <c r="E18" s="35" t="s">
        <v>80</v>
      </c>
      <c r="F18" s="34"/>
      <c r="G18" s="34"/>
    </row>
    <row r="19" spans="1:7" ht="15.75" x14ac:dyDescent="0.25">
      <c r="A19" s="35" t="s">
        <v>52</v>
      </c>
      <c r="B19" s="35" t="s">
        <v>74</v>
      </c>
      <c r="C19" s="35"/>
      <c r="D19" s="35" t="s">
        <v>8</v>
      </c>
      <c r="E19" s="35" t="s">
        <v>81</v>
      </c>
      <c r="F19" s="34"/>
      <c r="G19" s="34"/>
    </row>
    <row r="20" spans="1:7" ht="15.75" x14ac:dyDescent="0.25">
      <c r="A20" s="37" t="s">
        <v>51</v>
      </c>
      <c r="B20" s="37" t="s">
        <v>75</v>
      </c>
      <c r="C20" s="35"/>
      <c r="D20" s="35" t="s">
        <v>18</v>
      </c>
      <c r="E20" s="35" t="s">
        <v>82</v>
      </c>
      <c r="F20" s="34"/>
      <c r="G20" s="34"/>
    </row>
    <row r="21" spans="1:7" ht="15.75" x14ac:dyDescent="0.25">
      <c r="A21" s="34"/>
      <c r="B21" s="34"/>
      <c r="C21" s="34"/>
      <c r="D21" s="38" t="s">
        <v>7</v>
      </c>
      <c r="E21" s="38" t="s">
        <v>83</v>
      </c>
      <c r="F21" s="34"/>
      <c r="G21" s="34"/>
    </row>
    <row r="22" spans="1:7" ht="15.75" x14ac:dyDescent="0.25">
      <c r="A22" s="34"/>
      <c r="B22" s="34"/>
      <c r="C22" s="34"/>
      <c r="D22" s="39" t="s">
        <v>6</v>
      </c>
      <c r="E22" s="39" t="s">
        <v>84</v>
      </c>
      <c r="F22" s="34"/>
      <c r="G22" s="34"/>
    </row>
  </sheetData>
  <mergeCells count="6"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Tabel Hasil Berat Kering Ak TR </vt:lpstr>
      <vt:lpstr>DATA SAS TR</vt:lpstr>
      <vt:lpstr>DATA SAMPEL</vt:lpstr>
      <vt:lpstr>ANOVA BERAT KERING AKAR</vt:lpstr>
      <vt:lpstr>DATA SAS</vt:lpstr>
      <vt:lpstr>Tabel Hasil Berat Kering Akar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Beny</dc:creator>
  <cp:lastModifiedBy>Beny</cp:lastModifiedBy>
  <cp:lastPrinted>2018-12-11T01:44:26Z</cp:lastPrinted>
  <dcterms:created xsi:type="dcterms:W3CDTF">2018-11-15T15:22:48Z</dcterms:created>
  <dcterms:modified xsi:type="dcterms:W3CDTF">2019-05-04T01:32:56Z</dcterms:modified>
</cp:coreProperties>
</file>